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OARD PACKETS ALL\2018 BOARD PACKETS\koct 2018\"/>
    </mc:Choice>
  </mc:AlternateContent>
  <xr:revisionPtr revIDLastSave="0" documentId="8_{B74F4A7B-D1EA-4FDE-8953-E45AC29710ED}" xr6:coauthVersionLast="31" xr6:coauthVersionMax="31" xr10:uidLastSave="{00000000-0000-0000-0000-000000000000}"/>
  <bookViews>
    <workbookView xWindow="0" yWindow="0" windowWidth="28800" windowHeight="11325" xr2:uid="{151F06CB-80CD-4AA1-B329-AF31EE4790E0}"/>
  </bookViews>
  <sheets>
    <sheet name="Sheet1" sheetId="1" r:id="rId1"/>
  </sheets>
  <calcPr calcId="17902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65" i="1" l="1"/>
  <c r="H165" i="1"/>
  <c r="G165" i="1"/>
  <c r="C165" i="1"/>
  <c r="B165" i="1"/>
  <c r="K163" i="1"/>
  <c r="H163" i="1"/>
  <c r="G163" i="1"/>
  <c r="C163" i="1"/>
  <c r="B163" i="1"/>
  <c r="K154" i="1"/>
  <c r="H154" i="1"/>
  <c r="G154" i="1"/>
  <c r="C154" i="1"/>
  <c r="B154" i="1"/>
  <c r="K146" i="1"/>
  <c r="K166" i="1"/>
  <c r="H146" i="1"/>
  <c r="H166" i="1"/>
  <c r="G146" i="1"/>
  <c r="G166" i="1"/>
  <c r="C146" i="1"/>
  <c r="C166" i="1"/>
  <c r="B146" i="1"/>
  <c r="B166" i="1"/>
  <c r="K135" i="1"/>
  <c r="H135" i="1"/>
  <c r="G135" i="1"/>
  <c r="C135" i="1"/>
  <c r="B135" i="1"/>
  <c r="K130" i="1"/>
  <c r="H130" i="1"/>
  <c r="G130" i="1"/>
  <c r="C130" i="1"/>
  <c r="B130" i="1"/>
  <c r="K101" i="1"/>
  <c r="H101" i="1"/>
  <c r="G101" i="1"/>
  <c r="C101" i="1"/>
  <c r="B101" i="1"/>
  <c r="K96" i="1"/>
  <c r="H96" i="1"/>
  <c r="H82" i="1"/>
  <c r="H136" i="1"/>
  <c r="G96" i="1"/>
  <c r="C96" i="1"/>
  <c r="B96" i="1"/>
  <c r="K82" i="1"/>
  <c r="K136" i="1"/>
  <c r="G82" i="1"/>
  <c r="G136" i="1"/>
  <c r="C82" i="1"/>
  <c r="C136" i="1"/>
  <c r="B82" i="1"/>
  <c r="B136" i="1"/>
  <c r="C58" i="1"/>
  <c r="C68" i="1"/>
  <c r="C69" i="1"/>
  <c r="K68" i="1"/>
  <c r="K58" i="1"/>
  <c r="K69" i="1"/>
  <c r="H68" i="1"/>
  <c r="H58" i="1"/>
  <c r="H69" i="1"/>
  <c r="H168" i="1"/>
  <c r="G68" i="1"/>
  <c r="G58" i="1"/>
  <c r="G69" i="1"/>
  <c r="B68" i="1"/>
  <c r="B58" i="1"/>
  <c r="B69" i="1"/>
  <c r="K35" i="1"/>
  <c r="H35" i="1"/>
  <c r="G35" i="1"/>
  <c r="C35" i="1"/>
  <c r="B35" i="1"/>
  <c r="K31" i="1"/>
  <c r="H31" i="1"/>
  <c r="G31" i="1"/>
  <c r="C31" i="1"/>
  <c r="B31" i="1"/>
  <c r="K28" i="1"/>
  <c r="H28" i="1"/>
  <c r="G28" i="1"/>
  <c r="C28" i="1"/>
  <c r="B28" i="1"/>
  <c r="K26" i="1"/>
  <c r="K13" i="1"/>
  <c r="K21" i="1"/>
  <c r="K37" i="1"/>
  <c r="H26" i="1"/>
  <c r="G26" i="1"/>
  <c r="C26" i="1"/>
  <c r="B26" i="1"/>
  <c r="B13" i="1"/>
  <c r="B21" i="1"/>
  <c r="B37" i="1"/>
  <c r="H21" i="1"/>
  <c r="G21" i="1"/>
  <c r="C21" i="1"/>
  <c r="C13" i="1"/>
  <c r="C37" i="1"/>
  <c r="H13" i="1"/>
  <c r="H37" i="1"/>
  <c r="G13" i="1"/>
  <c r="G37" i="1"/>
  <c r="B168" i="1"/>
  <c r="K168" i="1"/>
  <c r="C168" i="1"/>
  <c r="G168" i="1"/>
</calcChain>
</file>

<file path=xl/sharedStrings.xml><?xml version="1.0" encoding="utf-8"?>
<sst xmlns="http://schemas.openxmlformats.org/spreadsheetml/2006/main" count="180" uniqueCount="166">
  <si>
    <t>Indianapolis Public Transportation Corporation</t>
  </si>
  <si>
    <t>Budget to Actuals (Comparative Statement) - Operations</t>
  </si>
  <si>
    <t>For the Nine Months Ending Sunday, September 30, 2018</t>
  </si>
  <si>
    <t xml:space="preserve">Current Month </t>
  </si>
  <si>
    <t>YTD</t>
  </si>
  <si>
    <t>Budget</t>
  </si>
  <si>
    <t>PRIOR</t>
  </si>
  <si>
    <t>Variance</t>
  </si>
  <si>
    <t>Actual</t>
  </si>
  <si>
    <t xml:space="preserve">Budget </t>
  </si>
  <si>
    <t>$</t>
  </si>
  <si>
    <t>%</t>
  </si>
  <si>
    <t>Revenue</t>
  </si>
  <si>
    <t>REVENUE ADA OPEN</t>
  </si>
  <si>
    <t>REVENUE CMAQ</t>
  </si>
  <si>
    <t>REVENUE FEDERAL AS</t>
  </si>
  <si>
    <t>Federal Assistance</t>
  </si>
  <si>
    <t>REVENUE ADVERTISIN</t>
  </si>
  <si>
    <t>REVENUE DISCOUNT</t>
  </si>
  <si>
    <t>GAIN/LOSS ON ASSET DISPOSAL</t>
  </si>
  <si>
    <t>REVENUE INTEREST</t>
  </si>
  <si>
    <t>REVENUE LEASE REV</t>
  </si>
  <si>
    <t>REVENUE OTHER REV</t>
  </si>
  <si>
    <t>VENDING REV</t>
  </si>
  <si>
    <t>Other Operating Income</t>
  </si>
  <si>
    <t>REVENUE FR-FAREBOX</t>
  </si>
  <si>
    <t>REVENUE FR-PS&amp;TKT</t>
  </si>
  <si>
    <t>REVENUE OD-FAREBOX</t>
  </si>
  <si>
    <t>REVENUE OD-PS&amp;TKTR</t>
  </si>
  <si>
    <t>Passenger Service Revenue</t>
  </si>
  <si>
    <t>REVENUE PMTF REV</t>
  </si>
  <si>
    <t>PMTF Revenue</t>
  </si>
  <si>
    <t>Property and Excise Tax Revenue</t>
  </si>
  <si>
    <t>Local Transit Tax Revenue</t>
  </si>
  <si>
    <t>Local Tax Revenue</t>
  </si>
  <si>
    <t>SPECIAL ROUTE GUARANTEE - GREENWOOD</t>
  </si>
  <si>
    <t>REVENUE JOBS PLAN</t>
  </si>
  <si>
    <t>SPECIAL ROUTE GUARANTEE - SPEEDWAY</t>
  </si>
  <si>
    <t>Service Reimbursement Program</t>
  </si>
  <si>
    <t>Total Revenues</t>
  </si>
  <si>
    <t>Expenses</t>
  </si>
  <si>
    <t>Personal Services</t>
  </si>
  <si>
    <t>BONUS</t>
  </si>
  <si>
    <t>FICA</t>
  </si>
  <si>
    <t>PENSION</t>
  </si>
  <si>
    <t>MEDICARE</t>
  </si>
  <si>
    <t>MED INS</t>
  </si>
  <si>
    <t>VISION</t>
  </si>
  <si>
    <t>ONSITE CLINIC</t>
  </si>
  <si>
    <t>EMPLOYEE INCENTIVE PROGRAM</t>
  </si>
  <si>
    <t>DENTAL</t>
  </si>
  <si>
    <t>LIFE INSURANCE</t>
  </si>
  <si>
    <t>ST/LT DISABILITY</t>
  </si>
  <si>
    <t>OTHER PAY</t>
  </si>
  <si>
    <t>UNIFORM ALLOWANCE</t>
  </si>
  <si>
    <t>EMPLOYEE WELLNESS PROGRAM</t>
  </si>
  <si>
    <t>BEREAVEMENT LEAVE</t>
  </si>
  <si>
    <t>MISCELLANEOUS</t>
  </si>
  <si>
    <t>TOOL ALLOWANCE</t>
  </si>
  <si>
    <t>Fringe Benefits</t>
  </si>
  <si>
    <t>Overtime</t>
  </si>
  <si>
    <t>SALARY</t>
  </si>
  <si>
    <t>LAB OFFSET</t>
  </si>
  <si>
    <t>LABOR ALLOCATION</t>
  </si>
  <si>
    <t>SICK LEAVE</t>
  </si>
  <si>
    <t>HOLIDAY LEAVE</t>
  </si>
  <si>
    <t>VACATION LEAVE</t>
  </si>
  <si>
    <t>PERSONAL LEAVE</t>
  </si>
  <si>
    <t>JURY DUTY</t>
  </si>
  <si>
    <t>Salary</t>
  </si>
  <si>
    <t>Total Wages and Benefits</t>
  </si>
  <si>
    <t>Other Services &amp; Charges</t>
  </si>
  <si>
    <t>LEGAL - ADV</t>
  </si>
  <si>
    <t>ATTORNEY LITIGATION</t>
  </si>
  <si>
    <t>ARBITRATION</t>
  </si>
  <si>
    <t>LEGAL EXPENSES</t>
  </si>
  <si>
    <t>SETTLEMENT</t>
  </si>
  <si>
    <t>THIRD PARTY ADMINISTRATION FEES</t>
  </si>
  <si>
    <t>LEGAL - OTH</t>
  </si>
  <si>
    <t>AUTO LIABILITY</t>
  </si>
  <si>
    <t>WORKMAN'S COMPENSATION</t>
  </si>
  <si>
    <t>O TRAN REV</t>
  </si>
  <si>
    <t>Claims</t>
  </si>
  <si>
    <t>BUSINESS AIRPORT</t>
  </si>
  <si>
    <t>GREENWOOD</t>
  </si>
  <si>
    <t>CELL PHONE</t>
  </si>
  <si>
    <t>VEHICLE LICENSING</t>
  </si>
  <si>
    <t>MEMBERSHIPS AND DUES</t>
  </si>
  <si>
    <t>TRAVEL</t>
  </si>
  <si>
    <t>CONFERENCE REGISTRATION EXPENSES</t>
  </si>
  <si>
    <t>MEALS AND ENTERTAINMENT</t>
  </si>
  <si>
    <t>BAD DEBT</t>
  </si>
  <si>
    <t>TRAINING AND STAFF DEVELOPMENT</t>
  </si>
  <si>
    <t>DRIVER LICENSE FEES</t>
  </si>
  <si>
    <t>LEASES AND RENTALS</t>
  </si>
  <si>
    <t>Miscellaneous Expenses</t>
  </si>
  <si>
    <t>PURCHASED TRANSPORTATION</t>
  </si>
  <si>
    <t>TAXI VOUCHERS</t>
  </si>
  <si>
    <t>PURCHASED TRANSPORTATION ADMINISTRATION</t>
  </si>
  <si>
    <t>PURCHASED TRANSPORTATION FUEL ADJUSTMENT</t>
  </si>
  <si>
    <t>Purchased Transportation</t>
  </si>
  <si>
    <t>UNEMPLOYMENT INSURANCE</t>
  </si>
  <si>
    <t>PROMOTIONAL EXPENSES</t>
  </si>
  <si>
    <t>PROFESSIONAL SERVICES</t>
  </si>
  <si>
    <t>CONSULTING SERVICES</t>
  </si>
  <si>
    <t>CONTRACTED SERVICES</t>
  </si>
  <si>
    <t>AUDIT SERVICES</t>
  </si>
  <si>
    <t>SECURITY</t>
  </si>
  <si>
    <t>MAINT</t>
  </si>
  <si>
    <t>HVAC</t>
  </si>
  <si>
    <t>TRASH SERVICES</t>
  </si>
  <si>
    <t>LANDSCAPING</t>
  </si>
  <si>
    <t>DEEP CLEANING</t>
  </si>
  <si>
    <t>WINDOW WASHING</t>
  </si>
  <si>
    <t>SNOW REMOVAL</t>
  </si>
  <si>
    <t>TEMP SERVICES</t>
  </si>
  <si>
    <t>CONTRACTED MAINTENANCE</t>
  </si>
  <si>
    <t>FACILITIES REPAIRS</t>
  </si>
  <si>
    <t>OFFSITE REPAIR</t>
  </si>
  <si>
    <t>TOWING SERVICES</t>
  </si>
  <si>
    <t>HARDWARE MAINTENANCE</t>
  </si>
  <si>
    <t>VM FR MEC OTHER SE</t>
  </si>
  <si>
    <t>BANKING FEES</t>
  </si>
  <si>
    <t>TELEPHONE</t>
  </si>
  <si>
    <t>PURCHASED INSURANCE</t>
  </si>
  <si>
    <t>PUBLIC NOTICES</t>
  </si>
  <si>
    <t>ADVERTISING</t>
  </si>
  <si>
    <t>PRINTING</t>
  </si>
  <si>
    <t>INTEREST EXPENSE</t>
  </si>
  <si>
    <t>Services</t>
  </si>
  <si>
    <t>UTILITIES - ELECTRICITY</t>
  </si>
  <si>
    <t>UTILITIES - NATURAL GAS</t>
  </si>
  <si>
    <t>UTILITIES - WATER</t>
  </si>
  <si>
    <t>UTILITIES - SEWER</t>
  </si>
  <si>
    <t>Total Utilities</t>
  </si>
  <si>
    <t>Total Other Services &amp; Charges</t>
  </si>
  <si>
    <t>Materials &amp; Supplies</t>
  </si>
  <si>
    <t>DIESEL FUEL</t>
  </si>
  <si>
    <t>UNLEADED FUEL</t>
  </si>
  <si>
    <t>MOTOR OIL</t>
  </si>
  <si>
    <t>ANTI-FREEZE</t>
  </si>
  <si>
    <t>AUTOMATIC TRANSMISSION FLUID</t>
  </si>
  <si>
    <t>OTHER FLUIDS AND LUBRICANTS</t>
  </si>
  <si>
    <t>Fuel &amp; Lubricants</t>
  </si>
  <si>
    <t>INVENTORY ADJUSTMENT</t>
  </si>
  <si>
    <t>PRICE VARIANCE</t>
  </si>
  <si>
    <t>NON-STOCK EQUIPMENT</t>
  </si>
  <si>
    <t>STOCK EQUIPMENT</t>
  </si>
  <si>
    <t>CORE EXPENSE</t>
  </si>
  <si>
    <t>FREIGHT</t>
  </si>
  <si>
    <t>WARRANTY RECOVERY</t>
  </si>
  <si>
    <t>Maintenance Materials</t>
  </si>
  <si>
    <t>SUPPLIES</t>
  </si>
  <si>
    <t>POSTAGE</t>
  </si>
  <si>
    <t>IT SOFTWARE</t>
  </si>
  <si>
    <t>IT HARDWARE</t>
  </si>
  <si>
    <t>STD PRICE</t>
  </si>
  <si>
    <t>OFFICE SUPPLIES</t>
  </si>
  <si>
    <t>PROCUR PRINT SUPP</t>
  </si>
  <si>
    <t>MISCELLANEOUS MATERIALS</t>
  </si>
  <si>
    <t>Other Materials &amp; Supplies</t>
  </si>
  <si>
    <t>TIRES AND TUBES</t>
  </si>
  <si>
    <t>Tires &amp; Tubes</t>
  </si>
  <si>
    <t>Total Materials &amp; Supplies</t>
  </si>
  <si>
    <t>Total Expenses</t>
  </si>
  <si>
    <t xml:space="preserve">NET INCOME/(LOSS)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</si>
</sst>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]#,##0.00_);\([$$]#,##0.00\)"/>
    <numFmt numFmtId="165" formatCode="###0.00;\(###0.00\)"/>
    <numFmt numFmtId="166" formatCode="###0.0;\(###0.0\)"/>
  </numFmts>
  <fonts count="8" x14ac:knownFonts="1">
    <font>
      <sz val="11"/>
      <color theme="1"/>
      <name val="Calibri"/>
      <family val="2"/>
      <scheme val="minor"/>
    </font>
    <font>
      <sz val="14"/>
      <color rgb="FF000000"/>
      <name val="Calibri"/>
    </font>
    <font>
      <sz val="11"/>
      <color rgb="FF000000"/>
      <name val="Calibri"/>
    </font>
    <font>
      <sz val="10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 indent="1"/>
    </xf>
    <xf numFmtId="16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39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39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 indent="2"/>
    </xf>
    <xf numFmtId="0" fontId="7" fillId="0" borderId="0" xfId="0" applyFont="1" applyAlignment="1">
      <alignment horizontal="left" indent="3"/>
    </xf>
    <xf numFmtId="39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37" fontId="3" fillId="0" borderId="0" xfId="0" applyNumberFormat="1" applyFont="1" applyAlignment="1">
      <alignment horizontal="right"/>
    </xf>
    <xf numFmtId="37" fontId="6" fillId="0" borderId="0" xfId="0" applyNumberFormat="1" applyFont="1" applyAlignment="1">
      <alignment horizontal="right"/>
    </xf>
    <xf numFmtId="37" fontId="5" fillId="0" borderId="0" xfId="0" applyNumberFormat="1" applyFont="1" applyAlignment="1">
      <alignment horizontal="right"/>
    </xf>
    <xf numFmtId="37" fontId="7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6" fillId="0" borderId="2" xfId="0" applyFont="1" applyBorder="1" applyAlignment="1">
      <alignment horizontal="left"/>
    </xf>
    <xf numFmtId="37" fontId="6" fillId="0" borderId="2" xfId="0" applyNumberFormat="1" applyFont="1" applyBorder="1" applyAlignment="1">
      <alignment horizontal="right"/>
    </xf>
    <xf numFmtId="166" fontId="6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left" indent="3"/>
    </xf>
    <xf numFmtId="37" fontId="7" fillId="0" borderId="2" xfId="0" applyNumberFormat="1" applyFont="1" applyBorder="1" applyAlignment="1">
      <alignment horizontal="right"/>
    </xf>
    <xf numFmtId="166" fontId="7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left"/>
    </xf>
    <xf numFmtId="37" fontId="6" fillId="0" borderId="3" xfId="0" applyNumberFormat="1" applyFont="1" applyBorder="1" applyAlignment="1">
      <alignment horizontal="right"/>
    </xf>
    <xf numFmtId="166" fontId="6" fillId="0" borderId="3" xfId="0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1685925</xdr:colOff>
      <xdr:row>2</xdr:row>
      <xdr:rowOff>180975</xdr:rowOff>
    </xdr:to>
    <xdr:pic>
      <xdr:nvPicPr>
        <xdr:cNvPr id="2" name="Image 2" descr="Image 2">
          <a:extLst>
            <a:ext uri="{FF2B5EF4-FFF2-40B4-BE49-F238E27FC236}">
              <a16:creationId xmlns:a16="http://schemas.microsoft.com/office/drawing/2014/main" id="{645B8D2B-6085-46A5-85E0-E7695CC03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859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42183-59C9-4BDB-B589-D1AD9D3FBC22}">
  <sheetPr>
    <pageSetUpPr fitToPage="1"/>
  </sheetPr>
  <dimension ref="A1:K174"/>
  <sheetViews>
    <sheetView tabSelected="1" workbookViewId="0">
      <selection activeCell="N7" sqref="N7"/>
    </sheetView>
  </sheetViews>
  <sheetFormatPr defaultRowHeight="15" x14ac:dyDescent="0.25"/>
  <cols>
    <col min="1" max="1" width="41.28515625" customWidth="1"/>
    <col min="2" max="3" width="12.5703125" customWidth="1"/>
    <col min="4" max="4" width="12.42578125" customWidth="1"/>
    <col min="5" max="5" width="9.5703125" customWidth="1"/>
    <col min="6" max="6" width="4" customWidth="1"/>
    <col min="7" max="8" width="13.5703125" customWidth="1"/>
    <col min="9" max="9" width="14" customWidth="1"/>
    <col min="10" max="10" width="9.5703125" customWidth="1"/>
    <col min="11" max="11" width="20.28515625" hidden="1" customWidth="1"/>
  </cols>
  <sheetData>
    <row r="1" spans="1:11" x14ac:dyDescent="0.25">
      <c r="B1" s="43"/>
      <c r="C1" s="43"/>
      <c r="D1" s="43"/>
      <c r="E1" s="43"/>
      <c r="F1" s="43"/>
      <c r="G1" s="43"/>
      <c r="H1" s="43"/>
      <c r="I1" s="43"/>
      <c r="J1" s="43"/>
      <c r="K1" s="1"/>
    </row>
    <row r="2" spans="1:11" ht="18.75" x14ac:dyDescent="0.3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1"/>
    </row>
    <row r="3" spans="1:11" x14ac:dyDescent="0.25">
      <c r="A3" s="2"/>
      <c r="B3" s="45" t="s">
        <v>1</v>
      </c>
      <c r="C3" s="45"/>
      <c r="D3" s="45"/>
      <c r="E3" s="45"/>
      <c r="F3" s="45"/>
      <c r="G3" s="45"/>
      <c r="H3" s="45"/>
      <c r="I3" s="45"/>
      <c r="J3" s="45"/>
      <c r="K3" s="1"/>
    </row>
    <row r="4" spans="1:11" x14ac:dyDescent="0.25">
      <c r="A4" s="2"/>
      <c r="B4" s="45" t="s">
        <v>2</v>
      </c>
      <c r="C4" s="45"/>
      <c r="D4" s="45"/>
      <c r="E4" s="45"/>
      <c r="F4" s="45"/>
      <c r="G4" s="45"/>
      <c r="H4" s="45"/>
      <c r="I4" s="45"/>
      <c r="J4" s="45"/>
      <c r="K4" s="1"/>
    </row>
    <row r="5" spans="1:11" ht="18.75" x14ac:dyDescent="0.3">
      <c r="B5" s="46" t="s">
        <v>3</v>
      </c>
      <c r="C5" s="46"/>
      <c r="D5" s="46"/>
      <c r="E5" s="46"/>
      <c r="F5" s="25"/>
      <c r="G5" s="46" t="s">
        <v>4</v>
      </c>
      <c r="H5" s="46"/>
      <c r="I5" s="46"/>
      <c r="J5" s="46"/>
    </row>
    <row r="6" spans="1:11" ht="15.75" x14ac:dyDescent="0.25">
      <c r="D6" s="3" t="s">
        <v>5</v>
      </c>
      <c r="E6" s="3" t="s">
        <v>5</v>
      </c>
      <c r="F6" s="3"/>
      <c r="I6" s="3" t="s">
        <v>5</v>
      </c>
      <c r="J6" s="3" t="s">
        <v>5</v>
      </c>
      <c r="K6" s="4" t="s">
        <v>6</v>
      </c>
    </row>
    <row r="7" spans="1:11" ht="15.75" x14ac:dyDescent="0.25">
      <c r="D7" s="3" t="s">
        <v>7</v>
      </c>
      <c r="E7" s="3" t="s">
        <v>7</v>
      </c>
      <c r="F7" s="3"/>
      <c r="I7" s="3" t="s">
        <v>7</v>
      </c>
      <c r="J7" s="3" t="s">
        <v>7</v>
      </c>
      <c r="K7" s="4" t="s">
        <v>4</v>
      </c>
    </row>
    <row r="8" spans="1:11" x14ac:dyDescent="0.25">
      <c r="B8" s="5" t="s">
        <v>8</v>
      </c>
      <c r="C8" s="5" t="s">
        <v>9</v>
      </c>
      <c r="D8" s="6" t="s">
        <v>10</v>
      </c>
      <c r="E8" s="5" t="s">
        <v>11</v>
      </c>
      <c r="F8" s="5"/>
      <c r="G8" s="5" t="s">
        <v>8</v>
      </c>
      <c r="H8" s="5" t="s">
        <v>5</v>
      </c>
      <c r="I8" s="5" t="s">
        <v>10</v>
      </c>
      <c r="J8" s="5" t="s">
        <v>11</v>
      </c>
      <c r="K8" s="5" t="s">
        <v>8</v>
      </c>
    </row>
    <row r="9" spans="1:11" ht="15.75" x14ac:dyDescent="0.25">
      <c r="A9" s="7" t="s">
        <v>12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idden="1" x14ac:dyDescent="0.25">
      <c r="A10" s="9" t="s">
        <v>13</v>
      </c>
      <c r="B10" s="10">
        <v>244742</v>
      </c>
      <c r="C10" s="10">
        <v>231125.67</v>
      </c>
      <c r="D10" s="10">
        <v>13616.33</v>
      </c>
      <c r="E10" s="11">
        <v>5.8913101257856999</v>
      </c>
      <c r="F10" s="11"/>
      <c r="G10" s="10">
        <v>2113864</v>
      </c>
      <c r="H10" s="10">
        <v>2080130.99</v>
      </c>
      <c r="I10" s="10">
        <v>33733.01</v>
      </c>
      <c r="J10" s="11">
        <v>1.6216772002421</v>
      </c>
      <c r="K10" s="10">
        <v>1428500</v>
      </c>
    </row>
    <row r="11" spans="1:11" hidden="1" x14ac:dyDescent="0.25">
      <c r="A11" s="9" t="s">
        <v>14</v>
      </c>
      <c r="B11" s="12">
        <v>36825.760000000002</v>
      </c>
      <c r="C11" s="12">
        <v>109882.08</v>
      </c>
      <c r="D11" s="12">
        <v>-73056.320000000007</v>
      </c>
      <c r="E11" s="11">
        <v>-66.486109472991402</v>
      </c>
      <c r="F11" s="11"/>
      <c r="G11" s="12">
        <v>619514.43000000005</v>
      </c>
      <c r="H11" s="12">
        <v>988938.76</v>
      </c>
      <c r="I11" s="12">
        <v>-369424.33</v>
      </c>
      <c r="J11" s="11">
        <v>-37.355632617736603</v>
      </c>
      <c r="K11" s="12">
        <v>984781</v>
      </c>
    </row>
    <row r="12" spans="1:11" hidden="1" x14ac:dyDescent="0.25">
      <c r="A12" s="9" t="s">
        <v>15</v>
      </c>
      <c r="B12" s="13"/>
      <c r="C12" s="13"/>
      <c r="D12" s="12"/>
      <c r="E12" s="11">
        <v>0</v>
      </c>
      <c r="F12" s="11"/>
      <c r="G12" s="13"/>
      <c r="H12" s="13"/>
      <c r="I12" s="12"/>
      <c r="J12" s="11">
        <v>0</v>
      </c>
      <c r="K12" s="12">
        <v>6909500</v>
      </c>
    </row>
    <row r="13" spans="1:11" x14ac:dyDescent="0.25">
      <c r="A13" s="9" t="s">
        <v>16</v>
      </c>
      <c r="B13" s="26">
        <f>SUM(B10:B12)</f>
        <v>281567.76</v>
      </c>
      <c r="C13" s="26">
        <f>SUM(C10:C12)</f>
        <v>341007.75</v>
      </c>
      <c r="D13" s="26">
        <v>-59439.99</v>
      </c>
      <c r="E13" s="30">
        <v>-17.430685959483299</v>
      </c>
      <c r="F13" s="11"/>
      <c r="G13" s="26">
        <f>SUM(G10:G12)</f>
        <v>2733378.43</v>
      </c>
      <c r="H13" s="26">
        <f>SUM(H10:H12)</f>
        <v>3069069.75</v>
      </c>
      <c r="I13" s="26">
        <v>-335691.32</v>
      </c>
      <c r="J13" s="30">
        <v>-10.937885005708999</v>
      </c>
      <c r="K13" s="12">
        <f>SUM(K10:K12)</f>
        <v>9322781</v>
      </c>
    </row>
    <row r="14" spans="1:11" hidden="1" x14ac:dyDescent="0.25">
      <c r="A14" s="9" t="s">
        <v>17</v>
      </c>
      <c r="B14" s="26">
        <v>53045</v>
      </c>
      <c r="C14" s="26">
        <v>53045</v>
      </c>
      <c r="D14" s="26"/>
      <c r="E14" s="30">
        <v>0</v>
      </c>
      <c r="F14" s="11"/>
      <c r="G14" s="26">
        <v>477405</v>
      </c>
      <c r="H14" s="26">
        <v>477405</v>
      </c>
      <c r="I14" s="26"/>
      <c r="J14" s="30">
        <v>0</v>
      </c>
      <c r="K14" s="12">
        <v>483826.08</v>
      </c>
    </row>
    <row r="15" spans="1:11" hidden="1" x14ac:dyDescent="0.25">
      <c r="A15" s="9" t="s">
        <v>18</v>
      </c>
      <c r="B15" s="26"/>
      <c r="C15" s="26"/>
      <c r="D15" s="26"/>
      <c r="E15" s="30">
        <v>0</v>
      </c>
      <c r="F15" s="11"/>
      <c r="G15" s="26"/>
      <c r="H15" s="26"/>
      <c r="I15" s="26"/>
      <c r="J15" s="30">
        <v>0</v>
      </c>
      <c r="K15" s="12">
        <v>892.19</v>
      </c>
    </row>
    <row r="16" spans="1:11" hidden="1" x14ac:dyDescent="0.25">
      <c r="A16" s="9" t="s">
        <v>19</v>
      </c>
      <c r="B16" s="26"/>
      <c r="C16" s="26"/>
      <c r="D16" s="26"/>
      <c r="E16" s="30">
        <v>0</v>
      </c>
      <c r="F16" s="11"/>
      <c r="G16" s="26">
        <v>75779.429999999993</v>
      </c>
      <c r="H16" s="26"/>
      <c r="I16" s="26">
        <v>75779.429999999993</v>
      </c>
      <c r="J16" s="30">
        <v>0</v>
      </c>
      <c r="K16" s="13"/>
    </row>
    <row r="17" spans="1:11" hidden="1" x14ac:dyDescent="0.25">
      <c r="A17" s="9" t="s">
        <v>20</v>
      </c>
      <c r="B17" s="26">
        <v>801.67</v>
      </c>
      <c r="C17" s="26"/>
      <c r="D17" s="26">
        <v>801.67</v>
      </c>
      <c r="E17" s="30">
        <v>0</v>
      </c>
      <c r="F17" s="11"/>
      <c r="G17" s="26">
        <v>2284.3200000000002</v>
      </c>
      <c r="H17" s="26"/>
      <c r="I17" s="26">
        <v>2284.3200000000002</v>
      </c>
      <c r="J17" s="30">
        <v>0</v>
      </c>
      <c r="K17" s="13"/>
    </row>
    <row r="18" spans="1:11" hidden="1" x14ac:dyDescent="0.25">
      <c r="A18" s="9" t="s">
        <v>21</v>
      </c>
      <c r="B18" s="26"/>
      <c r="C18" s="26"/>
      <c r="D18" s="26"/>
      <c r="E18" s="30">
        <v>0</v>
      </c>
      <c r="F18" s="11"/>
      <c r="G18" s="26">
        <v>12000</v>
      </c>
      <c r="H18" s="26"/>
      <c r="I18" s="26">
        <v>12000</v>
      </c>
      <c r="J18" s="30">
        <v>0</v>
      </c>
      <c r="K18" s="12">
        <v>15000</v>
      </c>
    </row>
    <row r="19" spans="1:11" hidden="1" x14ac:dyDescent="0.25">
      <c r="A19" s="9" t="s">
        <v>22</v>
      </c>
      <c r="B19" s="26">
        <v>26768.61</v>
      </c>
      <c r="C19" s="26">
        <v>15000</v>
      </c>
      <c r="D19" s="26">
        <v>11768.61</v>
      </c>
      <c r="E19" s="30">
        <v>78.457400000000007</v>
      </c>
      <c r="F19" s="11"/>
      <c r="G19" s="26">
        <v>47252.18</v>
      </c>
      <c r="H19" s="26">
        <v>135000</v>
      </c>
      <c r="I19" s="26">
        <v>-87747.82</v>
      </c>
      <c r="J19" s="30">
        <v>-64.998385185185199</v>
      </c>
      <c r="K19" s="12">
        <v>197188.69</v>
      </c>
    </row>
    <row r="20" spans="1:11" hidden="1" x14ac:dyDescent="0.25">
      <c r="A20" s="9" t="s">
        <v>23</v>
      </c>
      <c r="B20" s="26"/>
      <c r="C20" s="26"/>
      <c r="D20" s="26"/>
      <c r="E20" s="30">
        <v>0</v>
      </c>
      <c r="F20" s="11"/>
      <c r="G20" s="26">
        <v>10832.49</v>
      </c>
      <c r="H20" s="26"/>
      <c r="I20" s="26">
        <v>10832.49</v>
      </c>
      <c r="J20" s="30">
        <v>0</v>
      </c>
      <c r="K20" s="13"/>
    </row>
    <row r="21" spans="1:11" x14ac:dyDescent="0.25">
      <c r="A21" s="9" t="s">
        <v>24</v>
      </c>
      <c r="B21" s="26">
        <f>SUM(B14:B20)</f>
        <v>80615.28</v>
      </c>
      <c r="C21" s="26">
        <f>SUM(C14:C20)</f>
        <v>68045</v>
      </c>
      <c r="D21" s="26">
        <v>12570.28</v>
      </c>
      <c r="E21" s="30">
        <v>18.4734807847748</v>
      </c>
      <c r="F21" s="11"/>
      <c r="G21" s="26">
        <f>SUM(G14:G20)</f>
        <v>625553.41999999993</v>
      </c>
      <c r="H21" s="26">
        <f>SUM(H14:H20)</f>
        <v>612405</v>
      </c>
      <c r="I21" s="26">
        <v>13148.42</v>
      </c>
      <c r="J21" s="30">
        <v>2.1470138225521</v>
      </c>
      <c r="K21" s="12">
        <f>SUM(K14:K20)</f>
        <v>696906.96</v>
      </c>
    </row>
    <row r="22" spans="1:11" hidden="1" x14ac:dyDescent="0.25">
      <c r="A22" s="9" t="s">
        <v>25</v>
      </c>
      <c r="B22" s="26">
        <v>501976.14</v>
      </c>
      <c r="C22" s="26">
        <v>540269.57999999996</v>
      </c>
      <c r="D22" s="26">
        <v>-38293.440000000002</v>
      </c>
      <c r="E22" s="30">
        <v>-7.0878393708563001</v>
      </c>
      <c r="F22" s="11"/>
      <c r="G22" s="26">
        <v>3983390.39</v>
      </c>
      <c r="H22" s="26">
        <v>4862426.26</v>
      </c>
      <c r="I22" s="26">
        <v>-879035.87</v>
      </c>
      <c r="J22" s="30">
        <v>-18.078132664576401</v>
      </c>
      <c r="K22" s="12">
        <v>4061744.94</v>
      </c>
    </row>
    <row r="23" spans="1:11" hidden="1" x14ac:dyDescent="0.25">
      <c r="A23" s="9" t="s">
        <v>26</v>
      </c>
      <c r="B23" s="26">
        <v>277658.7</v>
      </c>
      <c r="C23" s="26">
        <v>298627.33</v>
      </c>
      <c r="D23" s="26">
        <v>-20968.63</v>
      </c>
      <c r="E23" s="30">
        <v>-7.0216714592063996</v>
      </c>
      <c r="F23" s="11"/>
      <c r="G23" s="26">
        <v>2647414.41</v>
      </c>
      <c r="H23" s="26">
        <v>2687646.01</v>
      </c>
      <c r="I23" s="26">
        <v>-40231.599999999999</v>
      </c>
      <c r="J23" s="30">
        <v>-1.4969084414506</v>
      </c>
      <c r="K23" s="12">
        <v>2719029.35</v>
      </c>
    </row>
    <row r="24" spans="1:11" hidden="1" x14ac:dyDescent="0.25">
      <c r="A24" s="9" t="s">
        <v>27</v>
      </c>
      <c r="B24" s="26">
        <v>77738.990000000005</v>
      </c>
      <c r="C24" s="26">
        <v>26117.83</v>
      </c>
      <c r="D24" s="26">
        <v>51621.16</v>
      </c>
      <c r="E24" s="30">
        <v>197.6472011648747</v>
      </c>
      <c r="F24" s="11"/>
      <c r="G24" s="26">
        <v>347891.73</v>
      </c>
      <c r="H24" s="26">
        <v>235060.51</v>
      </c>
      <c r="I24" s="26">
        <v>112831.22</v>
      </c>
      <c r="J24" s="30">
        <v>48.000925378746103</v>
      </c>
      <c r="K24" s="12">
        <v>243178.62</v>
      </c>
    </row>
    <row r="25" spans="1:11" hidden="1" x14ac:dyDescent="0.25">
      <c r="A25" s="9" t="s">
        <v>28</v>
      </c>
      <c r="B25" s="26">
        <v>43218</v>
      </c>
      <c r="C25" s="26">
        <v>51651.92</v>
      </c>
      <c r="D25" s="26">
        <v>-8433.92</v>
      </c>
      <c r="E25" s="30">
        <v>-16.328376563736601</v>
      </c>
      <c r="F25" s="11"/>
      <c r="G25" s="26">
        <v>521762.5</v>
      </c>
      <c r="H25" s="26">
        <v>464867.24</v>
      </c>
      <c r="I25" s="26">
        <v>56895.26</v>
      </c>
      <c r="J25" s="30">
        <v>12.2390340949816</v>
      </c>
      <c r="K25" s="12">
        <v>608317.5</v>
      </c>
    </row>
    <row r="26" spans="1:11" x14ac:dyDescent="0.25">
      <c r="A26" s="9" t="s">
        <v>29</v>
      </c>
      <c r="B26" s="26">
        <f>SUM(B22:B25)</f>
        <v>900591.83000000007</v>
      </c>
      <c r="C26" s="26">
        <f>SUM(C22:C25)</f>
        <v>916666.65999999992</v>
      </c>
      <c r="D26" s="26">
        <v>-16074.83</v>
      </c>
      <c r="E26" s="30">
        <v>-1.7536178309354</v>
      </c>
      <c r="F26" s="11"/>
      <c r="G26" s="26">
        <f>SUM(G22:G25)</f>
        <v>7500459.0300000012</v>
      </c>
      <c r="H26" s="26">
        <f>SUM(H22:H25)</f>
        <v>8250000.0199999996</v>
      </c>
      <c r="I26" s="26">
        <v>-749540.99</v>
      </c>
      <c r="J26" s="30">
        <v>-9.0853453113083003</v>
      </c>
      <c r="K26" s="12">
        <f>SUM(K22:K25)</f>
        <v>7632270.4100000001</v>
      </c>
    </row>
    <row r="27" spans="1:11" hidden="1" x14ac:dyDescent="0.25">
      <c r="A27" s="9" t="s">
        <v>30</v>
      </c>
      <c r="B27" s="26">
        <v>892545.33</v>
      </c>
      <c r="C27" s="26">
        <v>892545.33</v>
      </c>
      <c r="D27" s="26"/>
      <c r="E27" s="30">
        <v>0</v>
      </c>
      <c r="F27" s="11"/>
      <c r="G27" s="26">
        <v>8057908.0099999998</v>
      </c>
      <c r="H27" s="26">
        <v>8032908.0099999998</v>
      </c>
      <c r="I27" s="26">
        <v>25000</v>
      </c>
      <c r="J27" s="30">
        <v>0.31121979697610003</v>
      </c>
      <c r="K27" s="12">
        <v>8032905</v>
      </c>
    </row>
    <row r="28" spans="1:11" x14ac:dyDescent="0.25">
      <c r="A28" s="9" t="s">
        <v>31</v>
      </c>
      <c r="B28" s="26">
        <f>B27</f>
        <v>892545.33</v>
      </c>
      <c r="C28" s="26">
        <f>C27</f>
        <v>892545.33</v>
      </c>
      <c r="D28" s="26"/>
      <c r="E28" s="30">
        <v>0</v>
      </c>
      <c r="F28" s="11"/>
      <c r="G28" s="26">
        <f>G27</f>
        <v>8057908.0099999998</v>
      </c>
      <c r="H28" s="26">
        <f>H27</f>
        <v>8032908.0099999998</v>
      </c>
      <c r="I28" s="26">
        <v>25000</v>
      </c>
      <c r="J28" s="30">
        <v>0.31121979697610003</v>
      </c>
      <c r="K28" s="12">
        <f>K27</f>
        <v>8032905</v>
      </c>
    </row>
    <row r="29" spans="1:11" ht="15" customHeight="1" x14ac:dyDescent="0.25">
      <c r="A29" s="9" t="s">
        <v>32</v>
      </c>
      <c r="B29" s="26">
        <v>2932720.17</v>
      </c>
      <c r="C29" s="26">
        <v>2932720.17</v>
      </c>
      <c r="D29" s="26"/>
      <c r="E29" s="30">
        <v>0</v>
      </c>
      <c r="F29" s="11"/>
      <c r="G29" s="26">
        <v>28106180.539999999</v>
      </c>
      <c r="H29" s="26">
        <v>26394481.489999998</v>
      </c>
      <c r="I29" s="26">
        <v>1711699.05</v>
      </c>
      <c r="J29" s="30">
        <v>6.4850641246674998</v>
      </c>
      <c r="K29" s="12">
        <v>27358342.940000001</v>
      </c>
    </row>
    <row r="30" spans="1:11" ht="15" customHeight="1" x14ac:dyDescent="0.25">
      <c r="A30" s="9" t="s">
        <v>33</v>
      </c>
      <c r="B30" s="26">
        <v>2687495</v>
      </c>
      <c r="C30" s="26">
        <v>2687495</v>
      </c>
      <c r="D30" s="26"/>
      <c r="E30" s="30">
        <v>0</v>
      </c>
      <c r="F30" s="11"/>
      <c r="G30" s="26">
        <v>24187455</v>
      </c>
      <c r="H30" s="26">
        <v>24187455</v>
      </c>
      <c r="I30" s="26"/>
      <c r="J30" s="30">
        <v>0</v>
      </c>
      <c r="K30" s="13"/>
    </row>
    <row r="31" spans="1:11" hidden="1" x14ac:dyDescent="0.25">
      <c r="A31" s="9" t="s">
        <v>34</v>
      </c>
      <c r="B31" s="26">
        <f>SUM(B29:B30)</f>
        <v>5620215.1699999999</v>
      </c>
      <c r="C31" s="26">
        <f>SUM(C29:C30)</f>
        <v>5620215.1699999999</v>
      </c>
      <c r="D31" s="26"/>
      <c r="E31" s="30">
        <v>0</v>
      </c>
      <c r="F31" s="11"/>
      <c r="G31" s="26">
        <f>SUM(G29:G30)</f>
        <v>52293635.539999999</v>
      </c>
      <c r="H31" s="26">
        <f>SUM(H29:H30)</f>
        <v>50581936.489999995</v>
      </c>
      <c r="I31" s="26">
        <v>1711699.05</v>
      </c>
      <c r="J31" s="30">
        <v>3.3840124929547</v>
      </c>
      <c r="K31" s="12">
        <f>SUM(K29:K30)</f>
        <v>27358342.940000001</v>
      </c>
    </row>
    <row r="32" spans="1:11" hidden="1" x14ac:dyDescent="0.25">
      <c r="A32" s="9" t="s">
        <v>35</v>
      </c>
      <c r="B32" s="26">
        <v>3790.94</v>
      </c>
      <c r="C32" s="26">
        <v>3790.92</v>
      </c>
      <c r="D32" s="26">
        <v>0.02</v>
      </c>
      <c r="E32" s="30">
        <v>5.2757641939999995E-4</v>
      </c>
      <c r="F32" s="11"/>
      <c r="G32" s="26">
        <v>37909.4</v>
      </c>
      <c r="H32" s="26">
        <v>34118.239999999998</v>
      </c>
      <c r="I32" s="26">
        <v>3791.16</v>
      </c>
      <c r="J32" s="30">
        <v>11.111827573755299</v>
      </c>
      <c r="K32" s="12">
        <v>34118.46</v>
      </c>
    </row>
    <row r="33" spans="1:11" hidden="1" x14ac:dyDescent="0.25">
      <c r="A33" s="9" t="s">
        <v>36</v>
      </c>
      <c r="B33" s="26">
        <v>-53951</v>
      </c>
      <c r="C33" s="26">
        <v>7479.33</v>
      </c>
      <c r="D33" s="26">
        <v>-61430.33</v>
      </c>
      <c r="E33" s="30">
        <v>-821.33466500341615</v>
      </c>
      <c r="F33" s="11"/>
      <c r="G33" s="26">
        <v>79166</v>
      </c>
      <c r="H33" s="26">
        <v>67313.97</v>
      </c>
      <c r="I33" s="26">
        <v>11852.03</v>
      </c>
      <c r="J33" s="30">
        <v>17.6070880977604</v>
      </c>
      <c r="K33" s="12">
        <v>58227</v>
      </c>
    </row>
    <row r="34" spans="1:11" hidden="1" x14ac:dyDescent="0.25">
      <c r="A34" s="9" t="s">
        <v>37</v>
      </c>
      <c r="B34" s="26">
        <v>66249</v>
      </c>
      <c r="C34" s="26">
        <v>22083.33</v>
      </c>
      <c r="D34" s="26">
        <v>44165.67</v>
      </c>
      <c r="E34" s="30">
        <v>199.99551698045539</v>
      </c>
      <c r="F34" s="11"/>
      <c r="G34" s="26">
        <v>198747</v>
      </c>
      <c r="H34" s="26">
        <v>198750.01</v>
      </c>
      <c r="I34" s="26">
        <v>-3.01</v>
      </c>
      <c r="J34" s="30">
        <v>-1.5144653326000001E-3</v>
      </c>
      <c r="K34" s="12">
        <v>198749</v>
      </c>
    </row>
    <row r="35" spans="1:11" x14ac:dyDescent="0.25">
      <c r="A35" s="9" t="s">
        <v>38</v>
      </c>
      <c r="B35" s="26">
        <f>SUM(B32:B34)</f>
        <v>16088.940000000002</v>
      </c>
      <c r="C35" s="26">
        <f>SUM(C32:C34)</f>
        <v>33353.58</v>
      </c>
      <c r="D35" s="26">
        <v>-17264.64</v>
      </c>
      <c r="E35" s="30">
        <v>-51.762479469969897</v>
      </c>
      <c r="F35" s="11"/>
      <c r="G35" s="26">
        <f>SUM(G32:G34)</f>
        <v>315822.40000000002</v>
      </c>
      <c r="H35" s="26">
        <f>SUM(H32:H34)</f>
        <v>300182.21999999997</v>
      </c>
      <c r="I35" s="26">
        <v>15640.18</v>
      </c>
      <c r="J35" s="30">
        <v>5.2102286404570997</v>
      </c>
      <c r="K35" s="12">
        <f>SUM(K32:K34)</f>
        <v>291094.45999999996</v>
      </c>
    </row>
    <row r="36" spans="1:11" hidden="1" x14ac:dyDescent="0.25">
      <c r="A36" s="9"/>
      <c r="B36" s="26"/>
      <c r="C36" s="26"/>
      <c r="D36" s="26"/>
      <c r="E36" s="30"/>
      <c r="F36" s="13"/>
      <c r="G36" s="26"/>
      <c r="H36" s="26"/>
      <c r="I36" s="26"/>
      <c r="J36" s="30"/>
      <c r="K36" s="13"/>
    </row>
    <row r="37" spans="1:11" x14ac:dyDescent="0.25">
      <c r="A37" s="34" t="s">
        <v>39</v>
      </c>
      <c r="B37" s="35">
        <f>B13+B21+B26+B28+B31+B35</f>
        <v>7791624.3100000005</v>
      </c>
      <c r="C37" s="35">
        <f>C13+C21+C26+C28+C31+C35</f>
        <v>7871833.4900000002</v>
      </c>
      <c r="D37" s="35">
        <v>-80209.179999999993</v>
      </c>
      <c r="E37" s="36">
        <v>-1.0189389816476</v>
      </c>
      <c r="F37" s="16"/>
      <c r="G37" s="35">
        <f>G13+G21+G26+G28+G31+G35</f>
        <v>71526756.830000013</v>
      </c>
      <c r="H37" s="35">
        <f>H13+H21+H26+H28+H31+H35</f>
        <v>70846501.489999995</v>
      </c>
      <c r="I37" s="35">
        <v>680255.34</v>
      </c>
      <c r="J37" s="36">
        <v>0.96018197891680002</v>
      </c>
      <c r="K37" s="15">
        <f>K13+K21+K26+K28+K31+K35</f>
        <v>53334300.770000003</v>
      </c>
    </row>
    <row r="38" spans="1:11" x14ac:dyDescent="0.25">
      <c r="A38" s="17"/>
      <c r="B38" s="26"/>
      <c r="C38" s="26"/>
      <c r="D38" s="26"/>
      <c r="E38" s="30"/>
      <c r="F38" s="13"/>
      <c r="G38" s="26"/>
      <c r="H38" s="26"/>
      <c r="I38" s="26"/>
      <c r="J38" s="30"/>
      <c r="K38" s="13"/>
    </row>
    <row r="39" spans="1:11" ht="15.75" x14ac:dyDescent="0.25">
      <c r="A39" s="7" t="s">
        <v>40</v>
      </c>
      <c r="B39" s="28"/>
      <c r="C39" s="28"/>
      <c r="D39" s="28"/>
      <c r="E39" s="32"/>
      <c r="F39" s="8"/>
      <c r="G39" s="28"/>
      <c r="H39" s="28"/>
      <c r="I39" s="28"/>
      <c r="J39" s="32"/>
      <c r="K39" s="8"/>
    </row>
    <row r="40" spans="1:11" x14ac:dyDescent="0.25">
      <c r="A40" s="18" t="s">
        <v>41</v>
      </c>
      <c r="B40" s="27"/>
      <c r="C40" s="27"/>
      <c r="D40" s="27"/>
      <c r="E40" s="31"/>
      <c r="F40" s="19"/>
      <c r="G40" s="27"/>
      <c r="H40" s="27"/>
      <c r="I40" s="27"/>
      <c r="J40" s="31"/>
      <c r="K40" s="19"/>
    </row>
    <row r="41" spans="1:11" hidden="1" x14ac:dyDescent="0.25">
      <c r="A41" s="9" t="s">
        <v>42</v>
      </c>
      <c r="B41" s="26"/>
      <c r="C41" s="26"/>
      <c r="D41" s="26"/>
      <c r="E41" s="30">
        <v>0</v>
      </c>
      <c r="F41" s="11"/>
      <c r="G41" s="26"/>
      <c r="H41" s="26"/>
      <c r="I41" s="26"/>
      <c r="J41" s="30">
        <v>0</v>
      </c>
      <c r="K41" s="12">
        <v>18800</v>
      </c>
    </row>
    <row r="42" spans="1:11" hidden="1" x14ac:dyDescent="0.25">
      <c r="A42" s="9" t="s">
        <v>43</v>
      </c>
      <c r="B42" s="26">
        <v>201706.12</v>
      </c>
      <c r="C42" s="26">
        <v>239142.52</v>
      </c>
      <c r="D42" s="26">
        <v>37436.400000000001</v>
      </c>
      <c r="E42" s="30">
        <v>15.6544306717183</v>
      </c>
      <c r="F42" s="11"/>
      <c r="G42" s="26">
        <v>1880322.68</v>
      </c>
      <c r="H42" s="26">
        <v>2304115.7999999998</v>
      </c>
      <c r="I42" s="26">
        <v>423793.12</v>
      </c>
      <c r="J42" s="30">
        <v>18.392874177591199</v>
      </c>
      <c r="K42" s="12">
        <v>1622473.19</v>
      </c>
    </row>
    <row r="43" spans="1:11" hidden="1" x14ac:dyDescent="0.25">
      <c r="A43" s="9" t="s">
        <v>44</v>
      </c>
      <c r="B43" s="26">
        <v>83273.7</v>
      </c>
      <c r="C43" s="26">
        <v>104045.49</v>
      </c>
      <c r="D43" s="26">
        <v>20771.79</v>
      </c>
      <c r="E43" s="30">
        <v>19.964142607238401</v>
      </c>
      <c r="F43" s="11"/>
      <c r="G43" s="26">
        <v>906057.04</v>
      </c>
      <c r="H43" s="26">
        <v>936408.63</v>
      </c>
      <c r="I43" s="26">
        <v>30351.59</v>
      </c>
      <c r="J43" s="30">
        <v>3.2412761937062</v>
      </c>
      <c r="K43" s="12">
        <v>725138.57</v>
      </c>
    </row>
    <row r="44" spans="1:11" hidden="1" x14ac:dyDescent="0.25">
      <c r="A44" s="9" t="s">
        <v>45</v>
      </c>
      <c r="B44" s="26">
        <v>15750</v>
      </c>
      <c r="C44" s="26">
        <v>22500</v>
      </c>
      <c r="D44" s="26">
        <v>6750</v>
      </c>
      <c r="E44" s="30">
        <v>30</v>
      </c>
      <c r="F44" s="11"/>
      <c r="G44" s="26">
        <v>46675</v>
      </c>
      <c r="H44" s="26">
        <v>67500</v>
      </c>
      <c r="I44" s="26">
        <v>20825</v>
      </c>
      <c r="J44" s="30">
        <v>30.851851851851901</v>
      </c>
      <c r="K44" s="12">
        <v>48150</v>
      </c>
    </row>
    <row r="45" spans="1:11" hidden="1" x14ac:dyDescent="0.25">
      <c r="A45" s="9" t="s">
        <v>46</v>
      </c>
      <c r="B45" s="26">
        <v>794120.36</v>
      </c>
      <c r="C45" s="26">
        <v>898909.78</v>
      </c>
      <c r="D45" s="26">
        <v>104789.42</v>
      </c>
      <c r="E45" s="30">
        <v>11.657390133190001</v>
      </c>
      <c r="F45" s="11"/>
      <c r="G45" s="26">
        <v>6986922.7000000002</v>
      </c>
      <c r="H45" s="26">
        <v>8090188</v>
      </c>
      <c r="I45" s="26">
        <v>1103265.3</v>
      </c>
      <c r="J45" s="30">
        <v>13.6370786439079</v>
      </c>
      <c r="K45" s="12">
        <v>4772948.3499999996</v>
      </c>
    </row>
    <row r="46" spans="1:11" hidden="1" x14ac:dyDescent="0.25">
      <c r="A46" s="9" t="s">
        <v>47</v>
      </c>
      <c r="B46" s="26">
        <v>8401.1</v>
      </c>
      <c r="C46" s="26">
        <v>9655.27</v>
      </c>
      <c r="D46" s="26">
        <v>1254.17</v>
      </c>
      <c r="E46" s="30">
        <v>12.989486570546401</v>
      </c>
      <c r="F46" s="11"/>
      <c r="G46" s="26">
        <v>58141.59</v>
      </c>
      <c r="H46" s="26">
        <v>86897.35</v>
      </c>
      <c r="I46" s="26">
        <v>28755.759999999998</v>
      </c>
      <c r="J46" s="30">
        <v>33.0916420351138</v>
      </c>
      <c r="K46" s="12">
        <v>44473.64</v>
      </c>
    </row>
    <row r="47" spans="1:11" hidden="1" x14ac:dyDescent="0.25">
      <c r="A47" s="9" t="s">
        <v>48</v>
      </c>
      <c r="B47" s="26">
        <v>43599.9</v>
      </c>
      <c r="C47" s="26">
        <v>45833.35</v>
      </c>
      <c r="D47" s="26">
        <v>2233.4499999999998</v>
      </c>
      <c r="E47" s="30">
        <v>4.8729800461890997</v>
      </c>
      <c r="F47" s="11"/>
      <c r="G47" s="26">
        <v>354889.92</v>
      </c>
      <c r="H47" s="26">
        <v>412500.1</v>
      </c>
      <c r="I47" s="26">
        <v>57610.18</v>
      </c>
      <c r="J47" s="30">
        <v>13.9661008567028</v>
      </c>
      <c r="K47" s="12">
        <v>353773.48</v>
      </c>
    </row>
    <row r="48" spans="1:11" hidden="1" x14ac:dyDescent="0.25">
      <c r="A48" s="9" t="s">
        <v>49</v>
      </c>
      <c r="B48" s="26">
        <v>1735</v>
      </c>
      <c r="C48" s="26">
        <v>6458.33</v>
      </c>
      <c r="D48" s="26">
        <v>4723.33</v>
      </c>
      <c r="E48" s="30">
        <v>73.135470005403903</v>
      </c>
      <c r="F48" s="11"/>
      <c r="G48" s="26">
        <v>45603.040000000001</v>
      </c>
      <c r="H48" s="26">
        <v>58124.97</v>
      </c>
      <c r="I48" s="26">
        <v>12521.93</v>
      </c>
      <c r="J48" s="30">
        <v>21.543116495372001</v>
      </c>
      <c r="K48" s="12">
        <v>61485</v>
      </c>
    </row>
    <row r="49" spans="1:11" hidden="1" x14ac:dyDescent="0.25">
      <c r="A49" s="9" t="s">
        <v>50</v>
      </c>
      <c r="B49" s="26">
        <v>22314.14</v>
      </c>
      <c r="C49" s="26">
        <v>36496.870000000003</v>
      </c>
      <c r="D49" s="26">
        <v>14182.73</v>
      </c>
      <c r="E49" s="30">
        <v>38.860126909513099</v>
      </c>
      <c r="F49" s="11"/>
      <c r="G49" s="26">
        <v>195788.71</v>
      </c>
      <c r="H49" s="26">
        <v>328471.67999999999</v>
      </c>
      <c r="I49" s="26">
        <v>132682.97</v>
      </c>
      <c r="J49" s="30">
        <v>40.394036405208503</v>
      </c>
      <c r="K49" s="12">
        <v>180909.23</v>
      </c>
    </row>
    <row r="50" spans="1:11" hidden="1" x14ac:dyDescent="0.25">
      <c r="A50" s="9" t="s">
        <v>51</v>
      </c>
      <c r="B50" s="26">
        <v>12113.55</v>
      </c>
      <c r="C50" s="26">
        <v>10830.41</v>
      </c>
      <c r="D50" s="26">
        <v>-1283.1400000000001</v>
      </c>
      <c r="E50" s="30">
        <v>-11.8475662509545</v>
      </c>
      <c r="F50" s="11"/>
      <c r="G50" s="26">
        <v>158787.22</v>
      </c>
      <c r="H50" s="26">
        <v>97475.71</v>
      </c>
      <c r="I50" s="26">
        <v>-61311.51</v>
      </c>
      <c r="J50" s="30">
        <v>-62.8992699822345</v>
      </c>
      <c r="K50" s="12">
        <v>81750.009999999995</v>
      </c>
    </row>
    <row r="51" spans="1:11" hidden="1" x14ac:dyDescent="0.25">
      <c r="A51" s="9" t="s">
        <v>52</v>
      </c>
      <c r="B51" s="26">
        <v>34130.300000000003</v>
      </c>
      <c r="C51" s="26">
        <v>34062.49</v>
      </c>
      <c r="D51" s="26">
        <v>-67.81</v>
      </c>
      <c r="E51" s="30">
        <v>-0.19907528780190001</v>
      </c>
      <c r="F51" s="11"/>
      <c r="G51" s="26">
        <v>265496.51</v>
      </c>
      <c r="H51" s="26">
        <v>306562.49</v>
      </c>
      <c r="I51" s="26">
        <v>41065.980000000003</v>
      </c>
      <c r="J51" s="30">
        <v>13.3956310180022</v>
      </c>
      <c r="K51" s="12">
        <v>224459.14</v>
      </c>
    </row>
    <row r="52" spans="1:11" hidden="1" x14ac:dyDescent="0.25">
      <c r="A52" s="9" t="s">
        <v>53</v>
      </c>
      <c r="B52" s="26"/>
      <c r="C52" s="26">
        <v>6854.17</v>
      </c>
      <c r="D52" s="26">
        <v>6854.17</v>
      </c>
      <c r="E52" s="30">
        <v>100</v>
      </c>
      <c r="F52" s="11"/>
      <c r="G52" s="26">
        <v>38048</v>
      </c>
      <c r="H52" s="26">
        <v>61687.53</v>
      </c>
      <c r="I52" s="26">
        <v>23639.53</v>
      </c>
      <c r="J52" s="30">
        <v>38.3214079085352</v>
      </c>
      <c r="K52" s="12">
        <v>47842.57</v>
      </c>
    </row>
    <row r="53" spans="1:11" hidden="1" x14ac:dyDescent="0.25">
      <c r="A53" s="9" t="s">
        <v>54</v>
      </c>
      <c r="B53" s="26">
        <v>12243.4</v>
      </c>
      <c r="C53" s="26">
        <v>16917</v>
      </c>
      <c r="D53" s="26">
        <v>4673.6000000000004</v>
      </c>
      <c r="E53" s="30">
        <v>27.626647750783199</v>
      </c>
      <c r="F53" s="11"/>
      <c r="G53" s="26">
        <v>206092.71</v>
      </c>
      <c r="H53" s="26">
        <v>314099</v>
      </c>
      <c r="I53" s="26">
        <v>108006.29</v>
      </c>
      <c r="J53" s="30">
        <v>34.386066176587597</v>
      </c>
      <c r="K53" s="12">
        <v>202760.79</v>
      </c>
    </row>
    <row r="54" spans="1:11" hidden="1" x14ac:dyDescent="0.25">
      <c r="A54" s="9" t="s">
        <v>55</v>
      </c>
      <c r="B54" s="26">
        <v>5851.66</v>
      </c>
      <c r="C54" s="26">
        <v>12500</v>
      </c>
      <c r="D54" s="26">
        <v>6648.34</v>
      </c>
      <c r="E54" s="30">
        <v>53.186720000000001</v>
      </c>
      <c r="F54" s="11"/>
      <c r="G54" s="26">
        <v>31293.56</v>
      </c>
      <c r="H54" s="26">
        <v>112500</v>
      </c>
      <c r="I54" s="26">
        <v>81206.44</v>
      </c>
      <c r="J54" s="30">
        <v>72.183502222222202</v>
      </c>
      <c r="K54" s="12">
        <v>29491.72</v>
      </c>
    </row>
    <row r="55" spans="1:11" hidden="1" x14ac:dyDescent="0.25">
      <c r="A55" s="9" t="s">
        <v>56</v>
      </c>
      <c r="B55" s="26">
        <v>4190.3999999999996</v>
      </c>
      <c r="C55" s="26"/>
      <c r="D55" s="26">
        <v>-4190.3999999999996</v>
      </c>
      <c r="E55" s="30">
        <v>0</v>
      </c>
      <c r="F55" s="11"/>
      <c r="G55" s="26">
        <v>48567.63</v>
      </c>
      <c r="H55" s="26"/>
      <c r="I55" s="26">
        <v>-48567.63</v>
      </c>
      <c r="J55" s="30">
        <v>0</v>
      </c>
      <c r="K55" s="12">
        <v>35942.639999999999</v>
      </c>
    </row>
    <row r="56" spans="1:11" hidden="1" x14ac:dyDescent="0.25">
      <c r="A56" s="9" t="s">
        <v>57</v>
      </c>
      <c r="B56" s="26"/>
      <c r="C56" s="26"/>
      <c r="D56" s="26"/>
      <c r="E56" s="30">
        <v>0</v>
      </c>
      <c r="F56" s="11"/>
      <c r="G56" s="26"/>
      <c r="H56" s="26"/>
      <c r="I56" s="26"/>
      <c r="J56" s="30">
        <v>0</v>
      </c>
      <c r="K56" s="12">
        <v>4.99</v>
      </c>
    </row>
    <row r="57" spans="1:11" hidden="1" x14ac:dyDescent="0.25">
      <c r="A57" s="9" t="s">
        <v>58</v>
      </c>
      <c r="B57" s="26">
        <v>1207.07</v>
      </c>
      <c r="C57" s="26">
        <v>3333.33</v>
      </c>
      <c r="D57" s="26">
        <v>2126.2600000000002</v>
      </c>
      <c r="E57" s="30">
        <v>63.787863787863799</v>
      </c>
      <c r="F57" s="11"/>
      <c r="G57" s="26">
        <v>8403.41</v>
      </c>
      <c r="H57" s="26">
        <v>29999.97</v>
      </c>
      <c r="I57" s="26">
        <v>21596.560000000001</v>
      </c>
      <c r="J57" s="30">
        <v>71.988605321938707</v>
      </c>
      <c r="K57" s="12">
        <v>9407.2099999999991</v>
      </c>
    </row>
    <row r="58" spans="1:11" x14ac:dyDescent="0.25">
      <c r="A58" s="20" t="s">
        <v>59</v>
      </c>
      <c r="B58" s="26">
        <f>SUM(B41:B57)</f>
        <v>1240636.6999999997</v>
      </c>
      <c r="C58" s="26">
        <f>SUM(C41:C57)</f>
        <v>1447539.0100000002</v>
      </c>
      <c r="D58" s="26">
        <v>206902.31</v>
      </c>
      <c r="E58" s="30">
        <v>14.2933840518744</v>
      </c>
      <c r="F58" s="11"/>
      <c r="G58" s="26">
        <f>SUM(G41:G57)</f>
        <v>11231089.720000003</v>
      </c>
      <c r="H58" s="26">
        <f>SUM(H41:H57)</f>
        <v>13206531.23</v>
      </c>
      <c r="I58" s="26">
        <v>1975441.51</v>
      </c>
      <c r="J58" s="30">
        <v>14.9580648816593</v>
      </c>
      <c r="K58" s="12">
        <f>SUM(K41:K57)</f>
        <v>8459810.5300000012</v>
      </c>
    </row>
    <row r="59" spans="1:11" x14ac:dyDescent="0.25">
      <c r="A59" s="20" t="s">
        <v>60</v>
      </c>
      <c r="B59" s="26">
        <v>325959.74</v>
      </c>
      <c r="C59" s="26">
        <v>319033.32</v>
      </c>
      <c r="D59" s="26">
        <v>-6926.42</v>
      </c>
      <c r="E59" s="30">
        <v>-2.1710647652728001</v>
      </c>
      <c r="F59" s="11"/>
      <c r="G59" s="26">
        <v>2395865.85</v>
      </c>
      <c r="H59" s="26">
        <v>2871299.73</v>
      </c>
      <c r="I59" s="26">
        <v>475433.88</v>
      </c>
      <c r="J59" s="30">
        <v>16.5581417722628</v>
      </c>
      <c r="K59" s="12">
        <v>2698644.31</v>
      </c>
    </row>
    <row r="60" spans="1:11" hidden="1" x14ac:dyDescent="0.25">
      <c r="A60" s="9" t="s">
        <v>61</v>
      </c>
      <c r="B60" s="26">
        <v>2120457.35</v>
      </c>
      <c r="C60" s="26">
        <v>2794656.05</v>
      </c>
      <c r="D60" s="26">
        <v>674198.7</v>
      </c>
      <c r="E60" s="30">
        <v>24.1245680304737</v>
      </c>
      <c r="F60" s="11"/>
      <c r="G60" s="26">
        <v>21421377.579999998</v>
      </c>
      <c r="H60" s="26">
        <v>27247894.41</v>
      </c>
      <c r="I60" s="26">
        <v>5826516.8300000001</v>
      </c>
      <c r="J60" s="30">
        <v>21.383365416528001</v>
      </c>
      <c r="K60" s="12">
        <v>16749496.1</v>
      </c>
    </row>
    <row r="61" spans="1:11" hidden="1" x14ac:dyDescent="0.25">
      <c r="A61" s="9" t="s">
        <v>62</v>
      </c>
      <c r="B61" s="26"/>
      <c r="C61" s="26"/>
      <c r="D61" s="26"/>
      <c r="E61" s="30">
        <v>0</v>
      </c>
      <c r="F61" s="11"/>
      <c r="G61" s="26"/>
      <c r="H61" s="26"/>
      <c r="I61" s="26"/>
      <c r="J61" s="30">
        <v>0</v>
      </c>
      <c r="K61" s="12">
        <v>-2849339.4</v>
      </c>
    </row>
    <row r="62" spans="1:11" hidden="1" x14ac:dyDescent="0.25">
      <c r="A62" s="9" t="s">
        <v>63</v>
      </c>
      <c r="B62" s="26"/>
      <c r="C62" s="26"/>
      <c r="D62" s="26"/>
      <c r="E62" s="30">
        <v>0</v>
      </c>
      <c r="F62" s="11"/>
      <c r="G62" s="26"/>
      <c r="H62" s="26"/>
      <c r="I62" s="26"/>
      <c r="J62" s="30">
        <v>0</v>
      </c>
      <c r="K62" s="12">
        <v>2849324.4</v>
      </c>
    </row>
    <row r="63" spans="1:11" hidden="1" x14ac:dyDescent="0.25">
      <c r="A63" s="9" t="s">
        <v>64</v>
      </c>
      <c r="B63" s="26">
        <v>58948.09</v>
      </c>
      <c r="C63" s="26"/>
      <c r="D63" s="26">
        <v>-58948.09</v>
      </c>
      <c r="E63" s="30">
        <v>0</v>
      </c>
      <c r="F63" s="11"/>
      <c r="G63" s="26">
        <v>354777.08</v>
      </c>
      <c r="H63" s="26"/>
      <c r="I63" s="26">
        <v>-354777.08</v>
      </c>
      <c r="J63" s="30">
        <v>0</v>
      </c>
      <c r="K63" s="12">
        <v>274969.43</v>
      </c>
    </row>
    <row r="64" spans="1:11" hidden="1" x14ac:dyDescent="0.25">
      <c r="A64" s="9" t="s">
        <v>65</v>
      </c>
      <c r="B64" s="26">
        <v>115336.14</v>
      </c>
      <c r="C64" s="26"/>
      <c r="D64" s="26">
        <v>-115336.14</v>
      </c>
      <c r="E64" s="30">
        <v>0</v>
      </c>
      <c r="F64" s="11"/>
      <c r="G64" s="26">
        <v>681229.03</v>
      </c>
      <c r="H64" s="26"/>
      <c r="I64" s="26">
        <v>-681229.03</v>
      </c>
      <c r="J64" s="30">
        <v>0</v>
      </c>
      <c r="K64" s="12">
        <v>561056.87</v>
      </c>
    </row>
    <row r="65" spans="1:11" hidden="1" x14ac:dyDescent="0.25">
      <c r="A65" s="9" t="s">
        <v>66</v>
      </c>
      <c r="B65" s="26">
        <v>141891.48000000001</v>
      </c>
      <c r="C65" s="26"/>
      <c r="D65" s="26">
        <v>-141891.48000000001</v>
      </c>
      <c r="E65" s="30">
        <v>0</v>
      </c>
      <c r="F65" s="11"/>
      <c r="G65" s="26">
        <v>1326729.6200000001</v>
      </c>
      <c r="H65" s="26"/>
      <c r="I65" s="26">
        <v>-1326729.6200000001</v>
      </c>
      <c r="J65" s="30">
        <v>0</v>
      </c>
      <c r="K65" s="12">
        <v>1102823.9099999999</v>
      </c>
    </row>
    <row r="66" spans="1:11" hidden="1" x14ac:dyDescent="0.25">
      <c r="A66" s="9" t="s">
        <v>67</v>
      </c>
      <c r="B66" s="26">
        <v>31482.25</v>
      </c>
      <c r="C66" s="26"/>
      <c r="D66" s="26">
        <v>-31482.25</v>
      </c>
      <c r="E66" s="30">
        <v>0</v>
      </c>
      <c r="F66" s="11"/>
      <c r="G66" s="26">
        <v>233397.38</v>
      </c>
      <c r="H66" s="26"/>
      <c r="I66" s="26">
        <v>-233397.38</v>
      </c>
      <c r="J66" s="30">
        <v>0</v>
      </c>
      <c r="K66" s="12">
        <v>167406.29</v>
      </c>
    </row>
    <row r="67" spans="1:11" hidden="1" x14ac:dyDescent="0.25">
      <c r="A67" s="9" t="s">
        <v>68</v>
      </c>
      <c r="B67" s="26">
        <v>113</v>
      </c>
      <c r="C67" s="26"/>
      <c r="D67" s="26">
        <v>-113</v>
      </c>
      <c r="E67" s="30">
        <v>0</v>
      </c>
      <c r="F67" s="11"/>
      <c r="G67" s="26">
        <v>1108.6600000000001</v>
      </c>
      <c r="H67" s="26"/>
      <c r="I67" s="26">
        <v>-1108.6600000000001</v>
      </c>
      <c r="J67" s="30">
        <v>0</v>
      </c>
      <c r="K67" s="12">
        <v>2374.8200000000002</v>
      </c>
    </row>
    <row r="68" spans="1:11" x14ac:dyDescent="0.25">
      <c r="A68" s="20" t="s">
        <v>69</v>
      </c>
      <c r="B68" s="26">
        <f>SUM(B60:B67)</f>
        <v>2468228.31</v>
      </c>
      <c r="C68" s="26">
        <f>SUM(C60:C67)</f>
        <v>2794656.05</v>
      </c>
      <c r="D68" s="26">
        <v>326427.74</v>
      </c>
      <c r="E68" s="30">
        <v>11.6804262907416</v>
      </c>
      <c r="F68" s="11"/>
      <c r="G68" s="26">
        <f>SUM(G60:G67)</f>
        <v>24018619.349999998</v>
      </c>
      <c r="H68" s="26">
        <f>SUM(H60:H67)</f>
        <v>27247894.41</v>
      </c>
      <c r="I68" s="26">
        <v>3229275.06</v>
      </c>
      <c r="J68" s="30">
        <v>11.8514664340994</v>
      </c>
      <c r="K68" s="12">
        <f>SUM(K60:K67)</f>
        <v>18858112.420000002</v>
      </c>
    </row>
    <row r="69" spans="1:11" x14ac:dyDescent="0.25">
      <c r="A69" s="37" t="s">
        <v>70</v>
      </c>
      <c r="B69" s="38">
        <f>SUM(B58:B59)+B68</f>
        <v>4034824.75</v>
      </c>
      <c r="C69" s="38">
        <f>SUM(C58:C59)+C68</f>
        <v>4561228.38</v>
      </c>
      <c r="D69" s="38">
        <v>526403.63</v>
      </c>
      <c r="E69" s="39">
        <v>11.5408303672793</v>
      </c>
      <c r="F69" s="23"/>
      <c r="G69" s="38">
        <f>SUM(G58:G59)+G68</f>
        <v>37645574.920000002</v>
      </c>
      <c r="H69" s="38">
        <f>SUM(H58:H59)+H68</f>
        <v>43325725.370000005</v>
      </c>
      <c r="I69" s="38">
        <v>5680150.4500000002</v>
      </c>
      <c r="J69" s="39">
        <v>13.110341261437</v>
      </c>
      <c r="K69" s="22">
        <f>SUM(K58:K59)+K68</f>
        <v>30016567.260000005</v>
      </c>
    </row>
    <row r="70" spans="1:11" x14ac:dyDescent="0.25">
      <c r="A70" s="14"/>
      <c r="B70" s="27"/>
      <c r="C70" s="27"/>
      <c r="D70" s="27"/>
      <c r="E70" s="31"/>
      <c r="F70" s="19"/>
      <c r="G70" s="27"/>
      <c r="H70" s="27"/>
      <c r="I70" s="27"/>
      <c r="J70" s="31"/>
      <c r="K70" s="19"/>
    </row>
    <row r="71" spans="1:11" x14ac:dyDescent="0.25">
      <c r="A71" s="18" t="s">
        <v>71</v>
      </c>
      <c r="B71" s="27"/>
      <c r="C71" s="27"/>
      <c r="D71" s="27"/>
      <c r="E71" s="31"/>
      <c r="F71" s="19"/>
      <c r="G71" s="27"/>
      <c r="H71" s="27"/>
      <c r="I71" s="27"/>
      <c r="J71" s="31"/>
      <c r="K71" s="19"/>
    </row>
    <row r="72" spans="1:11" hidden="1" x14ac:dyDescent="0.25">
      <c r="A72" s="9" t="s">
        <v>72</v>
      </c>
      <c r="B72" s="26"/>
      <c r="C72" s="26">
        <v>625</v>
      </c>
      <c r="D72" s="26">
        <v>625</v>
      </c>
      <c r="E72" s="30">
        <v>100</v>
      </c>
      <c r="F72" s="11"/>
      <c r="G72" s="26">
        <v>5025</v>
      </c>
      <c r="H72" s="26">
        <v>5625</v>
      </c>
      <c r="I72" s="26">
        <v>600</v>
      </c>
      <c r="J72" s="30">
        <v>10.6666666666667</v>
      </c>
      <c r="K72" s="12">
        <v>23825</v>
      </c>
    </row>
    <row r="73" spans="1:11" hidden="1" x14ac:dyDescent="0.25">
      <c r="A73" s="9" t="s">
        <v>73</v>
      </c>
      <c r="B73" s="26">
        <v>96120.35</v>
      </c>
      <c r="C73" s="26">
        <v>41666.67</v>
      </c>
      <c r="D73" s="26">
        <v>-54453.68</v>
      </c>
      <c r="E73" s="30">
        <v>-130.6888215448943</v>
      </c>
      <c r="F73" s="11"/>
      <c r="G73" s="26">
        <v>380768.24</v>
      </c>
      <c r="H73" s="26">
        <v>375000.03</v>
      </c>
      <c r="I73" s="26">
        <v>-5768.21</v>
      </c>
      <c r="J73" s="30">
        <v>-1.5381892102782</v>
      </c>
      <c r="K73" s="12">
        <v>173101.8</v>
      </c>
    </row>
    <row r="74" spans="1:11" hidden="1" x14ac:dyDescent="0.25">
      <c r="A74" s="9" t="s">
        <v>74</v>
      </c>
      <c r="B74" s="26"/>
      <c r="C74" s="26">
        <v>5000</v>
      </c>
      <c r="D74" s="26">
        <v>5000</v>
      </c>
      <c r="E74" s="30">
        <v>100</v>
      </c>
      <c r="F74" s="11"/>
      <c r="G74" s="26"/>
      <c r="H74" s="26">
        <v>45000</v>
      </c>
      <c r="I74" s="26">
        <v>45000</v>
      </c>
      <c r="J74" s="30">
        <v>100</v>
      </c>
      <c r="K74" s="13"/>
    </row>
    <row r="75" spans="1:11" hidden="1" x14ac:dyDescent="0.25">
      <c r="A75" s="9" t="s">
        <v>75</v>
      </c>
      <c r="B75" s="26">
        <v>39737.56</v>
      </c>
      <c r="C75" s="26">
        <v>4166.67</v>
      </c>
      <c r="D75" s="26">
        <v>-35570.89</v>
      </c>
      <c r="E75" s="30">
        <v>-853.70067703945836</v>
      </c>
      <c r="F75" s="11"/>
      <c r="G75" s="26">
        <v>68214.899999999994</v>
      </c>
      <c r="H75" s="26">
        <v>37500.03</v>
      </c>
      <c r="I75" s="26">
        <v>-30714.87</v>
      </c>
      <c r="J75" s="30">
        <v>-81.906254474996402</v>
      </c>
      <c r="K75" s="12">
        <v>24913.18</v>
      </c>
    </row>
    <row r="76" spans="1:11" hidden="1" x14ac:dyDescent="0.25">
      <c r="A76" s="9" t="s">
        <v>76</v>
      </c>
      <c r="B76" s="26">
        <v>5000</v>
      </c>
      <c r="C76" s="26">
        <v>62500</v>
      </c>
      <c r="D76" s="26">
        <v>57500</v>
      </c>
      <c r="E76" s="30">
        <v>92</v>
      </c>
      <c r="F76" s="11"/>
      <c r="G76" s="26">
        <v>1057000</v>
      </c>
      <c r="H76" s="26">
        <v>562500</v>
      </c>
      <c r="I76" s="26">
        <v>-494500</v>
      </c>
      <c r="J76" s="30">
        <v>-87.911111111111097</v>
      </c>
      <c r="K76" s="12">
        <v>701595</v>
      </c>
    </row>
    <row r="77" spans="1:11" hidden="1" x14ac:dyDescent="0.25">
      <c r="A77" s="9" t="s">
        <v>77</v>
      </c>
      <c r="B77" s="26"/>
      <c r="C77" s="26">
        <v>25000</v>
      </c>
      <c r="D77" s="26">
        <v>25000</v>
      </c>
      <c r="E77" s="30">
        <v>100</v>
      </c>
      <c r="F77" s="11"/>
      <c r="G77" s="26">
        <v>2500</v>
      </c>
      <c r="H77" s="26">
        <v>225000</v>
      </c>
      <c r="I77" s="26">
        <v>222500</v>
      </c>
      <c r="J77" s="30">
        <v>98.8888888888889</v>
      </c>
      <c r="K77" s="13"/>
    </row>
    <row r="78" spans="1:11" hidden="1" x14ac:dyDescent="0.25">
      <c r="A78" s="9" t="s">
        <v>78</v>
      </c>
      <c r="B78" s="26"/>
      <c r="C78" s="26">
        <v>416.67</v>
      </c>
      <c r="D78" s="26">
        <v>416.67</v>
      </c>
      <c r="E78" s="30">
        <v>100</v>
      </c>
      <c r="F78" s="11"/>
      <c r="G78" s="26"/>
      <c r="H78" s="26">
        <v>3750.03</v>
      </c>
      <c r="I78" s="26">
        <v>3750.03</v>
      </c>
      <c r="J78" s="30">
        <v>100</v>
      </c>
      <c r="K78" s="13"/>
    </row>
    <row r="79" spans="1:11" hidden="1" x14ac:dyDescent="0.25">
      <c r="A79" s="9" t="s">
        <v>79</v>
      </c>
      <c r="B79" s="26"/>
      <c r="C79" s="26">
        <v>33333.33</v>
      </c>
      <c r="D79" s="26">
        <v>33333.33</v>
      </c>
      <c r="E79" s="30">
        <v>100</v>
      </c>
      <c r="F79" s="11"/>
      <c r="G79" s="26"/>
      <c r="H79" s="26">
        <v>299999.96999999997</v>
      </c>
      <c r="I79" s="26">
        <v>299999.96999999997</v>
      </c>
      <c r="J79" s="30">
        <v>100</v>
      </c>
      <c r="K79" s="13"/>
    </row>
    <row r="80" spans="1:11" hidden="1" x14ac:dyDescent="0.25">
      <c r="A80" s="9" t="s">
        <v>80</v>
      </c>
      <c r="B80" s="26">
        <v>43416.67</v>
      </c>
      <c r="C80" s="26">
        <v>43416.67</v>
      </c>
      <c r="D80" s="26"/>
      <c r="E80" s="30">
        <v>0</v>
      </c>
      <c r="F80" s="11"/>
      <c r="G80" s="26">
        <v>699131.18</v>
      </c>
      <c r="H80" s="26">
        <v>390750.03</v>
      </c>
      <c r="I80" s="26">
        <v>-308381.15000000002</v>
      </c>
      <c r="J80" s="30">
        <v>-78.920313838491595</v>
      </c>
      <c r="K80" s="12">
        <v>822413.93</v>
      </c>
    </row>
    <row r="81" spans="1:11" hidden="1" x14ac:dyDescent="0.25">
      <c r="A81" s="9" t="s">
        <v>81</v>
      </c>
      <c r="B81" s="26">
        <v>-1560.5</v>
      </c>
      <c r="C81" s="26">
        <v>-10416.67</v>
      </c>
      <c r="D81" s="26">
        <v>-8856.17</v>
      </c>
      <c r="E81" s="30">
        <v>85.019204793854499</v>
      </c>
      <c r="F81" s="11"/>
      <c r="G81" s="26">
        <v>-30043.47</v>
      </c>
      <c r="H81" s="26">
        <v>-93750.03</v>
      </c>
      <c r="I81" s="26">
        <v>-63706.559999999998</v>
      </c>
      <c r="J81" s="30">
        <v>67.953642254834506</v>
      </c>
      <c r="K81" s="12">
        <v>-253865.97</v>
      </c>
    </row>
    <row r="82" spans="1:11" x14ac:dyDescent="0.25">
      <c r="A82" s="20" t="s">
        <v>82</v>
      </c>
      <c r="B82" s="26">
        <f>SUM(B72:B80)+B81</f>
        <v>182714.08000000002</v>
      </c>
      <c r="C82" s="26">
        <f>SUM(C72:C80)+C81</f>
        <v>205708.34</v>
      </c>
      <c r="D82" s="26">
        <v>22994.26</v>
      </c>
      <c r="E82" s="30">
        <v>11.178088355581499</v>
      </c>
      <c r="F82" s="11"/>
      <c r="G82" s="26">
        <f>SUM(G72:G80)+G81</f>
        <v>2182595.85</v>
      </c>
      <c r="H82" s="26">
        <f>SUM(H72:H80)+H81</f>
        <v>1851375.06</v>
      </c>
      <c r="I82" s="26">
        <v>-331220.78999999998</v>
      </c>
      <c r="J82" s="30">
        <v>-17.890528891536398</v>
      </c>
      <c r="K82" s="12">
        <f>SUM(K72:K80)+K81</f>
        <v>1491982.9400000002</v>
      </c>
    </row>
    <row r="83" spans="1:11" hidden="1" x14ac:dyDescent="0.25">
      <c r="A83" s="9" t="s">
        <v>83</v>
      </c>
      <c r="B83" s="26"/>
      <c r="C83" s="26">
        <v>8.33</v>
      </c>
      <c r="D83" s="26">
        <v>8.33</v>
      </c>
      <c r="E83" s="30">
        <v>100</v>
      </c>
      <c r="F83" s="11"/>
      <c r="G83" s="26"/>
      <c r="H83" s="26">
        <v>74.97</v>
      </c>
      <c r="I83" s="26">
        <v>74.97</v>
      </c>
      <c r="J83" s="30">
        <v>100</v>
      </c>
      <c r="K83" s="13"/>
    </row>
    <row r="84" spans="1:11" hidden="1" x14ac:dyDescent="0.25">
      <c r="A84" s="9" t="s">
        <v>84</v>
      </c>
      <c r="B84" s="26"/>
      <c r="C84" s="26"/>
      <c r="D84" s="26"/>
      <c r="E84" s="30">
        <v>0</v>
      </c>
      <c r="F84" s="11"/>
      <c r="G84" s="26"/>
      <c r="H84" s="26"/>
      <c r="I84" s="26"/>
      <c r="J84" s="30">
        <v>0</v>
      </c>
      <c r="K84" s="12">
        <v>-100</v>
      </c>
    </row>
    <row r="85" spans="1:11" hidden="1" x14ac:dyDescent="0.25">
      <c r="A85" s="9" t="s">
        <v>85</v>
      </c>
      <c r="B85" s="26"/>
      <c r="C85" s="26"/>
      <c r="D85" s="26"/>
      <c r="E85" s="30">
        <v>0</v>
      </c>
      <c r="F85" s="11"/>
      <c r="G85" s="26">
        <v>432</v>
      </c>
      <c r="H85" s="26"/>
      <c r="I85" s="26">
        <v>-432</v>
      </c>
      <c r="J85" s="30">
        <v>0</v>
      </c>
      <c r="K85" s="13"/>
    </row>
    <row r="86" spans="1:11" hidden="1" x14ac:dyDescent="0.25">
      <c r="A86" s="9" t="s">
        <v>86</v>
      </c>
      <c r="B86" s="26">
        <v>369</v>
      </c>
      <c r="C86" s="26">
        <v>83.33</v>
      </c>
      <c r="D86" s="26">
        <v>-285.67</v>
      </c>
      <c r="E86" s="30">
        <v>-342.81771270850828</v>
      </c>
      <c r="F86" s="11"/>
      <c r="G86" s="26">
        <v>777</v>
      </c>
      <c r="H86" s="26">
        <v>749.97</v>
      </c>
      <c r="I86" s="26">
        <v>-27.03</v>
      </c>
      <c r="J86" s="30">
        <v>-3.6041441657665998</v>
      </c>
      <c r="K86" s="12">
        <v>1549.5</v>
      </c>
    </row>
    <row r="87" spans="1:11" hidden="1" x14ac:dyDescent="0.25">
      <c r="A87" s="9" t="s">
        <v>87</v>
      </c>
      <c r="B87" s="26">
        <v>709</v>
      </c>
      <c r="C87" s="26">
        <v>5666.67</v>
      </c>
      <c r="D87" s="26">
        <v>4957.67</v>
      </c>
      <c r="E87" s="30">
        <v>87.488242653974893</v>
      </c>
      <c r="F87" s="11"/>
      <c r="G87" s="26">
        <v>64698</v>
      </c>
      <c r="H87" s="26">
        <v>51000.03</v>
      </c>
      <c r="I87" s="26">
        <v>-13697.97</v>
      </c>
      <c r="J87" s="30">
        <v>-26.858748906618299</v>
      </c>
      <c r="K87" s="12">
        <v>56435.360000000001</v>
      </c>
    </row>
    <row r="88" spans="1:11" hidden="1" x14ac:dyDescent="0.25">
      <c r="A88" s="9" t="s">
        <v>88</v>
      </c>
      <c r="B88" s="26">
        <v>14880.11</v>
      </c>
      <c r="C88" s="26">
        <v>22458.73</v>
      </c>
      <c r="D88" s="26">
        <v>7578.62</v>
      </c>
      <c r="E88" s="30">
        <v>33.744650743831002</v>
      </c>
      <c r="F88" s="11"/>
      <c r="G88" s="26">
        <v>75296.14</v>
      </c>
      <c r="H88" s="26">
        <v>202128.8</v>
      </c>
      <c r="I88" s="26">
        <v>126832.66</v>
      </c>
      <c r="J88" s="30">
        <v>62.748435650931498</v>
      </c>
      <c r="K88" s="12">
        <v>45380.639999999999</v>
      </c>
    </row>
    <row r="89" spans="1:11" hidden="1" x14ac:dyDescent="0.25">
      <c r="A89" s="9" t="s">
        <v>89</v>
      </c>
      <c r="B89" s="26"/>
      <c r="C89" s="26"/>
      <c r="D89" s="26"/>
      <c r="E89" s="30">
        <v>0</v>
      </c>
      <c r="F89" s="11"/>
      <c r="G89" s="26">
        <v>11571</v>
      </c>
      <c r="H89" s="26"/>
      <c r="I89" s="26">
        <v>-11571</v>
      </c>
      <c r="J89" s="30">
        <v>0</v>
      </c>
      <c r="K89" s="13"/>
    </row>
    <row r="90" spans="1:11" hidden="1" x14ac:dyDescent="0.25">
      <c r="A90" s="9" t="s">
        <v>90</v>
      </c>
      <c r="B90" s="26"/>
      <c r="C90" s="26">
        <v>160</v>
      </c>
      <c r="D90" s="26">
        <v>160</v>
      </c>
      <c r="E90" s="30">
        <v>100</v>
      </c>
      <c r="F90" s="11"/>
      <c r="G90" s="26">
        <v>474.12</v>
      </c>
      <c r="H90" s="26">
        <v>1440</v>
      </c>
      <c r="I90" s="26">
        <v>965.88</v>
      </c>
      <c r="J90" s="30">
        <v>67.075000000000003</v>
      </c>
      <c r="K90" s="12">
        <v>509.77</v>
      </c>
    </row>
    <row r="91" spans="1:11" hidden="1" x14ac:dyDescent="0.25">
      <c r="A91" s="9" t="s">
        <v>91</v>
      </c>
      <c r="B91" s="26"/>
      <c r="C91" s="26"/>
      <c r="D91" s="26"/>
      <c r="E91" s="30">
        <v>0</v>
      </c>
      <c r="F91" s="11"/>
      <c r="G91" s="26">
        <v>52306.3</v>
      </c>
      <c r="H91" s="26"/>
      <c r="I91" s="26">
        <v>-52306.3</v>
      </c>
      <c r="J91" s="30">
        <v>0</v>
      </c>
      <c r="K91" s="13"/>
    </row>
    <row r="92" spans="1:11" hidden="1" x14ac:dyDescent="0.25">
      <c r="A92" s="9" t="s">
        <v>57</v>
      </c>
      <c r="B92" s="26">
        <v>1248.5</v>
      </c>
      <c r="C92" s="26">
        <v>6866.66</v>
      </c>
      <c r="D92" s="26">
        <v>5618.16</v>
      </c>
      <c r="E92" s="30">
        <v>81.817943512566501</v>
      </c>
      <c r="F92" s="11"/>
      <c r="G92" s="26">
        <v>42004.24</v>
      </c>
      <c r="H92" s="26">
        <v>61799.94</v>
      </c>
      <c r="I92" s="26">
        <v>19795.7</v>
      </c>
      <c r="J92" s="30">
        <v>32.031908121593602</v>
      </c>
      <c r="K92" s="12">
        <v>45007.55</v>
      </c>
    </row>
    <row r="93" spans="1:11" hidden="1" x14ac:dyDescent="0.25">
      <c r="A93" s="9" t="s">
        <v>92</v>
      </c>
      <c r="B93" s="26">
        <v>20947.89</v>
      </c>
      <c r="C93" s="26">
        <v>10416.67</v>
      </c>
      <c r="D93" s="26">
        <v>-10531.22</v>
      </c>
      <c r="E93" s="30">
        <v>-101.09967964810249</v>
      </c>
      <c r="F93" s="11"/>
      <c r="G93" s="26">
        <v>142204.65</v>
      </c>
      <c r="H93" s="26">
        <v>93750.03</v>
      </c>
      <c r="I93" s="26">
        <v>-48454.62</v>
      </c>
      <c r="J93" s="30">
        <v>-51.684911460828303</v>
      </c>
      <c r="K93" s="12">
        <v>19201.330000000002</v>
      </c>
    </row>
    <row r="94" spans="1:11" hidden="1" x14ac:dyDescent="0.25">
      <c r="A94" s="9" t="s">
        <v>93</v>
      </c>
      <c r="B94" s="26">
        <v>93.29</v>
      </c>
      <c r="C94" s="26">
        <v>183.33</v>
      </c>
      <c r="D94" s="26">
        <v>90.04</v>
      </c>
      <c r="E94" s="30">
        <v>49.113620247640903</v>
      </c>
      <c r="F94" s="11"/>
      <c r="G94" s="26">
        <v>2002.79</v>
      </c>
      <c r="H94" s="26">
        <v>1649.97</v>
      </c>
      <c r="I94" s="26">
        <v>-352.82</v>
      </c>
      <c r="J94" s="30">
        <v>-21.383419092468301</v>
      </c>
      <c r="K94" s="12">
        <v>1023.53</v>
      </c>
    </row>
    <row r="95" spans="1:11" hidden="1" x14ac:dyDescent="0.25">
      <c r="A95" s="9" t="s">
        <v>94</v>
      </c>
      <c r="B95" s="26"/>
      <c r="C95" s="26"/>
      <c r="D95" s="26"/>
      <c r="E95" s="30">
        <v>0</v>
      </c>
      <c r="F95" s="11"/>
      <c r="G95" s="26">
        <v>5147.75</v>
      </c>
      <c r="H95" s="26"/>
      <c r="I95" s="26">
        <v>-5147.75</v>
      </c>
      <c r="J95" s="30">
        <v>0</v>
      </c>
      <c r="K95" s="12">
        <v>19386.400000000001</v>
      </c>
    </row>
    <row r="96" spans="1:11" x14ac:dyDescent="0.25">
      <c r="A96" s="20" t="s">
        <v>95</v>
      </c>
      <c r="B96" s="26">
        <f>SUM(B83:B95)</f>
        <v>38247.79</v>
      </c>
      <c r="C96" s="26">
        <f>SUM(C83:C95)</f>
        <v>45843.72</v>
      </c>
      <c r="D96" s="26">
        <v>7595.93</v>
      </c>
      <c r="E96" s="30">
        <v>16.569183303623699</v>
      </c>
      <c r="F96" s="11"/>
      <c r="G96" s="26">
        <f>SUM(G83:G95)</f>
        <v>396913.98999999993</v>
      </c>
      <c r="H96" s="26">
        <f>SUM(H83:H95)</f>
        <v>412593.70999999996</v>
      </c>
      <c r="I96" s="26">
        <v>15679.72</v>
      </c>
      <c r="J96" s="30">
        <v>3.8002809107292999</v>
      </c>
      <c r="K96" s="12">
        <f>SUM(K83:K95)</f>
        <v>188394.08000000002</v>
      </c>
    </row>
    <row r="97" spans="1:11" hidden="1" x14ac:dyDescent="0.25">
      <c r="A97" s="9" t="s">
        <v>96</v>
      </c>
      <c r="B97" s="26">
        <v>806190</v>
      </c>
      <c r="C97" s="26">
        <v>806190</v>
      </c>
      <c r="D97" s="26"/>
      <c r="E97" s="30">
        <v>0</v>
      </c>
      <c r="F97" s="11"/>
      <c r="G97" s="26">
        <v>6553302.9699999997</v>
      </c>
      <c r="H97" s="26">
        <v>7255710</v>
      </c>
      <c r="I97" s="26">
        <v>702407.03</v>
      </c>
      <c r="J97" s="30">
        <v>9.6807484036710001</v>
      </c>
      <c r="K97" s="12">
        <v>5983236.29</v>
      </c>
    </row>
    <row r="98" spans="1:11" hidden="1" x14ac:dyDescent="0.25">
      <c r="A98" s="9" t="s">
        <v>97</v>
      </c>
      <c r="B98" s="26">
        <v>-11385</v>
      </c>
      <c r="C98" s="26">
        <v>34500</v>
      </c>
      <c r="D98" s="26">
        <v>45885</v>
      </c>
      <c r="E98" s="30">
        <v>133</v>
      </c>
      <c r="F98" s="11"/>
      <c r="G98" s="26">
        <v>212290.25</v>
      </c>
      <c r="H98" s="26">
        <v>310500</v>
      </c>
      <c r="I98" s="26">
        <v>98209.75</v>
      </c>
      <c r="J98" s="30">
        <v>31.629549114331699</v>
      </c>
      <c r="K98" s="12">
        <v>165232</v>
      </c>
    </row>
    <row r="99" spans="1:11" hidden="1" x14ac:dyDescent="0.25">
      <c r="A99" s="9" t="s">
        <v>98</v>
      </c>
      <c r="B99" s="26">
        <v>110000</v>
      </c>
      <c r="C99" s="26">
        <v>110000</v>
      </c>
      <c r="D99" s="26"/>
      <c r="E99" s="30">
        <v>0</v>
      </c>
      <c r="F99" s="11"/>
      <c r="G99" s="26">
        <v>1090470.8700000001</v>
      </c>
      <c r="H99" s="26">
        <v>990000</v>
      </c>
      <c r="I99" s="26">
        <v>-100470.87</v>
      </c>
      <c r="J99" s="30">
        <v>-10.1485727272727</v>
      </c>
      <c r="K99" s="12">
        <v>984894.9</v>
      </c>
    </row>
    <row r="100" spans="1:11" hidden="1" x14ac:dyDescent="0.25">
      <c r="A100" s="9" t="s">
        <v>99</v>
      </c>
      <c r="B100" s="26"/>
      <c r="C100" s="26"/>
      <c r="D100" s="26"/>
      <c r="E100" s="30">
        <v>0</v>
      </c>
      <c r="F100" s="11"/>
      <c r="G100" s="26">
        <v>-23537.64</v>
      </c>
      <c r="H100" s="26"/>
      <c r="I100" s="26">
        <v>23537.64</v>
      </c>
      <c r="J100" s="30">
        <v>0</v>
      </c>
      <c r="K100" s="12">
        <v>-161353.44</v>
      </c>
    </row>
    <row r="101" spans="1:11" x14ac:dyDescent="0.25">
      <c r="A101" s="20" t="s">
        <v>100</v>
      </c>
      <c r="B101" s="26">
        <f>SUM(B97:B100)</f>
        <v>904805</v>
      </c>
      <c r="C101" s="26">
        <f>SUM(C97:C100)</f>
        <v>950690</v>
      </c>
      <c r="D101" s="26">
        <v>45885</v>
      </c>
      <c r="E101" s="30">
        <v>4.8264944408797996</v>
      </c>
      <c r="F101" s="11"/>
      <c r="G101" s="26">
        <f>SUM(G97:G100)</f>
        <v>7832526.4500000002</v>
      </c>
      <c r="H101" s="26">
        <f>SUM(H97:H100)</f>
        <v>8556210</v>
      </c>
      <c r="I101" s="26">
        <v>723683.55</v>
      </c>
      <c r="J101" s="30">
        <v>8.4579919146445004</v>
      </c>
      <c r="K101" s="12">
        <f>SUM(K97:K100)</f>
        <v>6972009.75</v>
      </c>
    </row>
    <row r="102" spans="1:11" hidden="1" x14ac:dyDescent="0.25">
      <c r="A102" s="9" t="s">
        <v>101</v>
      </c>
      <c r="B102" s="26">
        <v>8215.33</v>
      </c>
      <c r="C102" s="26">
        <v>8215.33</v>
      </c>
      <c r="D102" s="26"/>
      <c r="E102" s="30">
        <v>0</v>
      </c>
      <c r="F102" s="11"/>
      <c r="G102" s="26">
        <v>46211.519999999997</v>
      </c>
      <c r="H102" s="26">
        <v>73937.97</v>
      </c>
      <c r="I102" s="26">
        <v>27726.45</v>
      </c>
      <c r="J102" s="30">
        <v>37.4996094699381</v>
      </c>
      <c r="K102" s="12">
        <v>38747.97</v>
      </c>
    </row>
    <row r="103" spans="1:11" hidden="1" x14ac:dyDescent="0.25">
      <c r="A103" s="9" t="s">
        <v>102</v>
      </c>
      <c r="B103" s="26"/>
      <c r="C103" s="26">
        <v>541.66999999999996</v>
      </c>
      <c r="D103" s="26">
        <v>541.66999999999996</v>
      </c>
      <c r="E103" s="30">
        <v>100</v>
      </c>
      <c r="F103" s="11"/>
      <c r="G103" s="26"/>
      <c r="H103" s="26">
        <v>4875.03</v>
      </c>
      <c r="I103" s="26">
        <v>4875.03</v>
      </c>
      <c r="J103" s="30">
        <v>100</v>
      </c>
      <c r="K103" s="12">
        <v>307.29000000000002</v>
      </c>
    </row>
    <row r="104" spans="1:11" hidden="1" x14ac:dyDescent="0.25">
      <c r="A104" s="9" t="s">
        <v>103</v>
      </c>
      <c r="B104" s="26">
        <v>105619.91</v>
      </c>
      <c r="C104" s="26">
        <v>49458.33</v>
      </c>
      <c r="D104" s="26">
        <v>-56161.58</v>
      </c>
      <c r="E104" s="30">
        <v>-113.5533286303844</v>
      </c>
      <c r="F104" s="11"/>
      <c r="G104" s="26">
        <v>686061.17</v>
      </c>
      <c r="H104" s="26">
        <v>445124.97</v>
      </c>
      <c r="I104" s="26">
        <v>-240936.2</v>
      </c>
      <c r="J104" s="30">
        <v>-54.127765512682899</v>
      </c>
      <c r="K104" s="12">
        <v>282826.02</v>
      </c>
    </row>
    <row r="105" spans="1:11" hidden="1" x14ac:dyDescent="0.25">
      <c r="A105" s="9" t="s">
        <v>104</v>
      </c>
      <c r="B105" s="26">
        <v>9240</v>
      </c>
      <c r="C105" s="26">
        <v>46091.839999999997</v>
      </c>
      <c r="D105" s="26">
        <v>36851.839999999997</v>
      </c>
      <c r="E105" s="30">
        <v>79.953067614571296</v>
      </c>
      <c r="F105" s="11"/>
      <c r="G105" s="26">
        <v>325520.58</v>
      </c>
      <c r="H105" s="26">
        <v>414826.56</v>
      </c>
      <c r="I105" s="26">
        <v>89305.98</v>
      </c>
      <c r="J105" s="30">
        <v>21.528510614170902</v>
      </c>
      <c r="K105" s="12">
        <v>500733.85</v>
      </c>
    </row>
    <row r="106" spans="1:11" hidden="1" x14ac:dyDescent="0.25">
      <c r="A106" s="9" t="s">
        <v>105</v>
      </c>
      <c r="B106" s="26">
        <v>296816.11</v>
      </c>
      <c r="C106" s="26">
        <v>301265.01</v>
      </c>
      <c r="D106" s="26">
        <v>4448.8999999999996</v>
      </c>
      <c r="E106" s="30">
        <v>1.4767396983804999</v>
      </c>
      <c r="F106" s="11"/>
      <c r="G106" s="26">
        <v>3264608.6</v>
      </c>
      <c r="H106" s="26">
        <v>2711385.09</v>
      </c>
      <c r="I106" s="26">
        <v>-553223.51</v>
      </c>
      <c r="J106" s="30">
        <v>-20.403723249802201</v>
      </c>
      <c r="K106" s="12">
        <v>1839708.04</v>
      </c>
    </row>
    <row r="107" spans="1:11" hidden="1" x14ac:dyDescent="0.25">
      <c r="A107" s="9" t="s">
        <v>106</v>
      </c>
      <c r="B107" s="26">
        <v>12500</v>
      </c>
      <c r="C107" s="26">
        <v>7916.67</v>
      </c>
      <c r="D107" s="26">
        <v>-4583.33</v>
      </c>
      <c r="E107" s="30">
        <v>-57.894670360138797</v>
      </c>
      <c r="F107" s="11"/>
      <c r="G107" s="26">
        <v>56465</v>
      </c>
      <c r="H107" s="26">
        <v>71250.03</v>
      </c>
      <c r="I107" s="26">
        <v>14785.03</v>
      </c>
      <c r="J107" s="30">
        <v>20.750910561020099</v>
      </c>
      <c r="K107" s="12">
        <v>50120</v>
      </c>
    </row>
    <row r="108" spans="1:11" hidden="1" x14ac:dyDescent="0.25">
      <c r="A108" s="9" t="s">
        <v>107</v>
      </c>
      <c r="B108" s="26">
        <v>171642.56</v>
      </c>
      <c r="C108" s="26">
        <v>142977</v>
      </c>
      <c r="D108" s="26">
        <v>-28665.56</v>
      </c>
      <c r="E108" s="30">
        <v>-20.049070829573999</v>
      </c>
      <c r="F108" s="11"/>
      <c r="G108" s="26">
        <v>1178082.97</v>
      </c>
      <c r="H108" s="26">
        <v>1286793</v>
      </c>
      <c r="I108" s="26">
        <v>108710.03</v>
      </c>
      <c r="J108" s="30">
        <v>8.4481365689741992</v>
      </c>
      <c r="K108" s="12">
        <v>714792.5</v>
      </c>
    </row>
    <row r="109" spans="1:11" hidden="1" x14ac:dyDescent="0.25">
      <c r="A109" s="9" t="s">
        <v>108</v>
      </c>
      <c r="B109" s="26"/>
      <c r="C109" s="26"/>
      <c r="D109" s="26"/>
      <c r="E109" s="30">
        <v>0</v>
      </c>
      <c r="F109" s="11"/>
      <c r="G109" s="26">
        <v>160</v>
      </c>
      <c r="H109" s="26"/>
      <c r="I109" s="26">
        <v>-160</v>
      </c>
      <c r="J109" s="30">
        <v>0</v>
      </c>
      <c r="K109" s="12">
        <v>180</v>
      </c>
    </row>
    <row r="110" spans="1:11" hidden="1" x14ac:dyDescent="0.25">
      <c r="A110" s="9" t="s">
        <v>109</v>
      </c>
      <c r="B110" s="26"/>
      <c r="C110" s="26">
        <v>833.33</v>
      </c>
      <c r="D110" s="26">
        <v>833.33</v>
      </c>
      <c r="E110" s="30">
        <v>100</v>
      </c>
      <c r="F110" s="11"/>
      <c r="G110" s="26"/>
      <c r="H110" s="26">
        <v>7499.97</v>
      </c>
      <c r="I110" s="26">
        <v>7499.97</v>
      </c>
      <c r="J110" s="30">
        <v>100</v>
      </c>
      <c r="K110" s="13"/>
    </row>
    <row r="111" spans="1:11" hidden="1" x14ac:dyDescent="0.25">
      <c r="A111" s="9" t="s">
        <v>110</v>
      </c>
      <c r="B111" s="26"/>
      <c r="C111" s="26">
        <v>333.33</v>
      </c>
      <c r="D111" s="26">
        <v>333.33</v>
      </c>
      <c r="E111" s="30">
        <v>100</v>
      </c>
      <c r="F111" s="11"/>
      <c r="G111" s="26"/>
      <c r="H111" s="26">
        <v>2999.97</v>
      </c>
      <c r="I111" s="26">
        <v>2999.97</v>
      </c>
      <c r="J111" s="30">
        <v>100</v>
      </c>
      <c r="K111" s="13"/>
    </row>
    <row r="112" spans="1:11" hidden="1" x14ac:dyDescent="0.25">
      <c r="A112" s="9" t="s">
        <v>111</v>
      </c>
      <c r="B112" s="26"/>
      <c r="C112" s="26">
        <v>5833.33</v>
      </c>
      <c r="D112" s="26">
        <v>5833.33</v>
      </c>
      <c r="E112" s="30">
        <v>100</v>
      </c>
      <c r="F112" s="11"/>
      <c r="G112" s="26">
        <v>4572</v>
      </c>
      <c r="H112" s="26">
        <v>52499.97</v>
      </c>
      <c r="I112" s="26">
        <v>47927.97</v>
      </c>
      <c r="J112" s="30">
        <v>91.291423595099204</v>
      </c>
      <c r="K112" s="12">
        <v>455</v>
      </c>
    </row>
    <row r="113" spans="1:11" hidden="1" x14ac:dyDescent="0.25">
      <c r="A113" s="9" t="s">
        <v>112</v>
      </c>
      <c r="B113" s="26"/>
      <c r="C113" s="26">
        <v>3750</v>
      </c>
      <c r="D113" s="26">
        <v>3750</v>
      </c>
      <c r="E113" s="30">
        <v>100</v>
      </c>
      <c r="F113" s="11"/>
      <c r="G113" s="26"/>
      <c r="H113" s="26">
        <v>33750</v>
      </c>
      <c r="I113" s="26">
        <v>33750</v>
      </c>
      <c r="J113" s="30">
        <v>100</v>
      </c>
      <c r="K113" s="12">
        <v>14996.8</v>
      </c>
    </row>
    <row r="114" spans="1:11" hidden="1" x14ac:dyDescent="0.25">
      <c r="A114" s="9" t="s">
        <v>113</v>
      </c>
      <c r="B114" s="26"/>
      <c r="C114" s="26">
        <v>2916.67</v>
      </c>
      <c r="D114" s="26">
        <v>2916.67</v>
      </c>
      <c r="E114" s="30">
        <v>100</v>
      </c>
      <c r="F114" s="11"/>
      <c r="G114" s="26"/>
      <c r="H114" s="26">
        <v>26250.03</v>
      </c>
      <c r="I114" s="26">
        <v>26250.03</v>
      </c>
      <c r="J114" s="30">
        <v>100</v>
      </c>
      <c r="K114" s="12">
        <v>15300</v>
      </c>
    </row>
    <row r="115" spans="1:11" hidden="1" x14ac:dyDescent="0.25">
      <c r="A115" s="9" t="s">
        <v>114</v>
      </c>
      <c r="B115" s="26"/>
      <c r="C115" s="26">
        <v>5833.33</v>
      </c>
      <c r="D115" s="26">
        <v>5833.33</v>
      </c>
      <c r="E115" s="30">
        <v>100</v>
      </c>
      <c r="F115" s="11"/>
      <c r="G115" s="26">
        <v>2000</v>
      </c>
      <c r="H115" s="26">
        <v>52499.97</v>
      </c>
      <c r="I115" s="26">
        <v>50499.97</v>
      </c>
      <c r="J115" s="30">
        <v>96.190474013604202</v>
      </c>
      <c r="K115" s="13"/>
    </row>
    <row r="116" spans="1:11" hidden="1" x14ac:dyDescent="0.25">
      <c r="A116" s="9" t="s">
        <v>115</v>
      </c>
      <c r="B116" s="26">
        <v>4282.47</v>
      </c>
      <c r="C116" s="26">
        <v>2500</v>
      </c>
      <c r="D116" s="26">
        <v>-1782.47</v>
      </c>
      <c r="E116" s="30">
        <v>-71.2988</v>
      </c>
      <c r="F116" s="11"/>
      <c r="G116" s="26">
        <v>75946.47</v>
      </c>
      <c r="H116" s="26">
        <v>22500</v>
      </c>
      <c r="I116" s="26">
        <v>-53446.47</v>
      </c>
      <c r="J116" s="30">
        <v>-237.53986666666671</v>
      </c>
      <c r="K116" s="12">
        <v>30313.96</v>
      </c>
    </row>
    <row r="117" spans="1:11" hidden="1" x14ac:dyDescent="0.25">
      <c r="A117" s="9" t="s">
        <v>116</v>
      </c>
      <c r="B117" s="26">
        <v>3339</v>
      </c>
      <c r="C117" s="26">
        <v>3333.34</v>
      </c>
      <c r="D117" s="26">
        <v>-5.66</v>
      </c>
      <c r="E117" s="30">
        <v>-0.16979966040069999</v>
      </c>
      <c r="F117" s="11"/>
      <c r="G117" s="26">
        <v>412705.97</v>
      </c>
      <c r="H117" s="26">
        <v>30000.06</v>
      </c>
      <c r="I117" s="26">
        <v>-382705.91</v>
      </c>
      <c r="J117" s="30">
        <v>-1275.683815299036</v>
      </c>
      <c r="K117" s="12">
        <v>3082.74</v>
      </c>
    </row>
    <row r="118" spans="1:11" hidden="1" x14ac:dyDescent="0.25">
      <c r="A118" s="9" t="s">
        <v>117</v>
      </c>
      <c r="B118" s="26">
        <v>43737.120000000003</v>
      </c>
      <c r="C118" s="26">
        <v>4583.34</v>
      </c>
      <c r="D118" s="26">
        <v>-39153.78</v>
      </c>
      <c r="E118" s="30">
        <v>-854.26304834465702</v>
      </c>
      <c r="F118" s="11"/>
      <c r="G118" s="26">
        <v>129018.46</v>
      </c>
      <c r="H118" s="26">
        <v>41250.06</v>
      </c>
      <c r="I118" s="26">
        <v>-87768.4</v>
      </c>
      <c r="J118" s="30">
        <v>-212.7715693019598</v>
      </c>
      <c r="K118" s="12">
        <v>65027.08</v>
      </c>
    </row>
    <row r="119" spans="1:11" hidden="1" x14ac:dyDescent="0.25">
      <c r="A119" s="9" t="s">
        <v>118</v>
      </c>
      <c r="B119" s="26">
        <v>20720.169999999998</v>
      </c>
      <c r="C119" s="26">
        <v>25000</v>
      </c>
      <c r="D119" s="26">
        <v>4279.83</v>
      </c>
      <c r="E119" s="30">
        <v>17.119319999999998</v>
      </c>
      <c r="F119" s="11"/>
      <c r="G119" s="26">
        <v>132035.88</v>
      </c>
      <c r="H119" s="26">
        <v>225000</v>
      </c>
      <c r="I119" s="26">
        <v>92964.12</v>
      </c>
      <c r="J119" s="30">
        <v>41.3173866666667</v>
      </c>
      <c r="K119" s="12">
        <v>118087.96</v>
      </c>
    </row>
    <row r="120" spans="1:11" hidden="1" x14ac:dyDescent="0.25">
      <c r="A120" s="9" t="s">
        <v>119</v>
      </c>
      <c r="B120" s="26">
        <v>7962.5</v>
      </c>
      <c r="C120" s="26">
        <v>12500</v>
      </c>
      <c r="D120" s="26">
        <v>4537.5</v>
      </c>
      <c r="E120" s="30">
        <v>36.299999999999997</v>
      </c>
      <c r="F120" s="11"/>
      <c r="G120" s="26">
        <v>59851.15</v>
      </c>
      <c r="H120" s="26">
        <v>112500</v>
      </c>
      <c r="I120" s="26">
        <v>52648.85</v>
      </c>
      <c r="J120" s="30">
        <v>46.7989777777778</v>
      </c>
      <c r="K120" s="13"/>
    </row>
    <row r="121" spans="1:11" hidden="1" x14ac:dyDescent="0.25">
      <c r="A121" s="9" t="s">
        <v>120</v>
      </c>
      <c r="B121" s="26">
        <v>1763.8</v>
      </c>
      <c r="C121" s="26">
        <v>144583.34</v>
      </c>
      <c r="D121" s="26">
        <v>142819.54</v>
      </c>
      <c r="E121" s="30">
        <v>98.780080747892498</v>
      </c>
      <c r="F121" s="11"/>
      <c r="G121" s="26">
        <v>696800.89</v>
      </c>
      <c r="H121" s="26">
        <v>1301250.06</v>
      </c>
      <c r="I121" s="26">
        <v>604449.17000000004</v>
      </c>
      <c r="J121" s="30">
        <v>46.451423026255199</v>
      </c>
      <c r="K121" s="12">
        <v>179591.22</v>
      </c>
    </row>
    <row r="122" spans="1:11" hidden="1" x14ac:dyDescent="0.25">
      <c r="A122" s="9" t="s">
        <v>121</v>
      </c>
      <c r="B122" s="26"/>
      <c r="C122" s="26">
        <v>2083.33</v>
      </c>
      <c r="D122" s="26">
        <v>2083.33</v>
      </c>
      <c r="E122" s="30">
        <v>100</v>
      </c>
      <c r="F122" s="11"/>
      <c r="G122" s="26">
        <v>24556.16</v>
      </c>
      <c r="H122" s="26">
        <v>18749.97</v>
      </c>
      <c r="I122" s="26">
        <v>-5806.19</v>
      </c>
      <c r="J122" s="30">
        <v>-30.966396212900602</v>
      </c>
      <c r="K122" s="12">
        <v>8456.7999999999993</v>
      </c>
    </row>
    <row r="123" spans="1:11" hidden="1" x14ac:dyDescent="0.25">
      <c r="A123" s="9" t="s">
        <v>122</v>
      </c>
      <c r="B123" s="26">
        <v>6440.93</v>
      </c>
      <c r="C123" s="26">
        <v>14583.33</v>
      </c>
      <c r="D123" s="26">
        <v>8142.4</v>
      </c>
      <c r="E123" s="30">
        <v>55.833612761968602</v>
      </c>
      <c r="F123" s="11"/>
      <c r="G123" s="26">
        <v>117038.45</v>
      </c>
      <c r="H123" s="26">
        <v>131249.97</v>
      </c>
      <c r="I123" s="26">
        <v>14211.52</v>
      </c>
      <c r="J123" s="30">
        <v>10.827827236836701</v>
      </c>
      <c r="K123" s="12">
        <v>77748.36</v>
      </c>
    </row>
    <row r="124" spans="1:11" hidden="1" x14ac:dyDescent="0.25">
      <c r="A124" s="9" t="s">
        <v>123</v>
      </c>
      <c r="B124" s="26">
        <v>9766.69</v>
      </c>
      <c r="C124" s="26">
        <v>16666.669999999998</v>
      </c>
      <c r="D124" s="26">
        <v>6899.98</v>
      </c>
      <c r="E124" s="30">
        <v>41.3998717200257</v>
      </c>
      <c r="F124" s="11"/>
      <c r="G124" s="26">
        <v>155529.96</v>
      </c>
      <c r="H124" s="26">
        <v>150000.03</v>
      </c>
      <c r="I124" s="26">
        <v>-5529.93</v>
      </c>
      <c r="J124" s="30">
        <v>-3.6866192626760999</v>
      </c>
      <c r="K124" s="12">
        <v>147696.72</v>
      </c>
    </row>
    <row r="125" spans="1:11" hidden="1" x14ac:dyDescent="0.25">
      <c r="A125" s="9" t="s">
        <v>124</v>
      </c>
      <c r="B125" s="26"/>
      <c r="C125" s="26">
        <v>33333.33</v>
      </c>
      <c r="D125" s="26">
        <v>33333.33</v>
      </c>
      <c r="E125" s="30">
        <v>100</v>
      </c>
      <c r="F125" s="11"/>
      <c r="G125" s="26">
        <v>557337.25</v>
      </c>
      <c r="H125" s="26">
        <v>299999.96999999997</v>
      </c>
      <c r="I125" s="26">
        <v>-257337.28</v>
      </c>
      <c r="J125" s="30">
        <v>-85.779101911243501</v>
      </c>
      <c r="K125" s="12">
        <v>45008.54</v>
      </c>
    </row>
    <row r="126" spans="1:11" hidden="1" x14ac:dyDescent="0.25">
      <c r="A126" s="9" t="s">
        <v>125</v>
      </c>
      <c r="B126" s="26">
        <v>2683.32</v>
      </c>
      <c r="C126" s="26">
        <v>1500</v>
      </c>
      <c r="D126" s="26">
        <v>-1183.32</v>
      </c>
      <c r="E126" s="30">
        <v>-78.888000000000005</v>
      </c>
      <c r="F126" s="11"/>
      <c r="G126" s="26">
        <v>36080.22</v>
      </c>
      <c r="H126" s="26">
        <v>13500</v>
      </c>
      <c r="I126" s="26">
        <v>-22580.22</v>
      </c>
      <c r="J126" s="30">
        <v>-167.2608888888889</v>
      </c>
      <c r="K126" s="12">
        <v>14433.14</v>
      </c>
    </row>
    <row r="127" spans="1:11" hidden="1" x14ac:dyDescent="0.25">
      <c r="A127" s="9" t="s">
        <v>126</v>
      </c>
      <c r="B127" s="26">
        <v>17952.75</v>
      </c>
      <c r="C127" s="26">
        <v>61250</v>
      </c>
      <c r="D127" s="26">
        <v>43297.25</v>
      </c>
      <c r="E127" s="30">
        <v>70.689387755102004</v>
      </c>
      <c r="F127" s="11"/>
      <c r="G127" s="26">
        <v>185976.4</v>
      </c>
      <c r="H127" s="26">
        <v>551250</v>
      </c>
      <c r="I127" s="26">
        <v>365273.59999999998</v>
      </c>
      <c r="J127" s="30">
        <v>66.262784580498902</v>
      </c>
      <c r="K127" s="12">
        <v>348955.91</v>
      </c>
    </row>
    <row r="128" spans="1:11" hidden="1" x14ac:dyDescent="0.25">
      <c r="A128" s="9" t="s">
        <v>127</v>
      </c>
      <c r="B128" s="26">
        <v>4362.75</v>
      </c>
      <c r="C128" s="26">
        <v>22000</v>
      </c>
      <c r="D128" s="26">
        <v>17637.25</v>
      </c>
      <c r="E128" s="30">
        <v>80.169318181818198</v>
      </c>
      <c r="F128" s="11"/>
      <c r="G128" s="26">
        <v>151418.13</v>
      </c>
      <c r="H128" s="26">
        <v>198000</v>
      </c>
      <c r="I128" s="26">
        <v>46581.87</v>
      </c>
      <c r="J128" s="30">
        <v>23.526196969697001</v>
      </c>
      <c r="K128" s="12">
        <v>40129.879999999997</v>
      </c>
    </row>
    <row r="129" spans="1:11" hidden="1" x14ac:dyDescent="0.25">
      <c r="A129" s="9" t="s">
        <v>128</v>
      </c>
      <c r="B129" s="26">
        <v>6947.92</v>
      </c>
      <c r="C129" s="26">
        <v>7250</v>
      </c>
      <c r="D129" s="26">
        <v>302.08</v>
      </c>
      <c r="E129" s="30">
        <v>4.1666206896551996</v>
      </c>
      <c r="F129" s="11"/>
      <c r="G129" s="26">
        <v>34291.67</v>
      </c>
      <c r="H129" s="26">
        <v>65250</v>
      </c>
      <c r="I129" s="26">
        <v>30958.33</v>
      </c>
      <c r="J129" s="30">
        <v>47.4457164750958</v>
      </c>
      <c r="K129" s="12">
        <v>3723.96</v>
      </c>
    </row>
    <row r="130" spans="1:11" x14ac:dyDescent="0.25">
      <c r="A130" s="20" t="s">
        <v>129</v>
      </c>
      <c r="B130" s="26">
        <f>SUM(B102:B129)</f>
        <v>733993.33</v>
      </c>
      <c r="C130" s="26">
        <f>SUM(C102:C129)</f>
        <v>927132.51999999967</v>
      </c>
      <c r="D130" s="26">
        <v>193139.19</v>
      </c>
      <c r="E130" s="30">
        <v>20.831886039333401</v>
      </c>
      <c r="F130" s="11"/>
      <c r="G130" s="26">
        <f>SUM(G102:G129)</f>
        <v>8332268.8999999994</v>
      </c>
      <c r="H130" s="26">
        <f>SUM(H102:H129)</f>
        <v>8344192.6799999978</v>
      </c>
      <c r="I130" s="26">
        <v>11923.78</v>
      </c>
      <c r="J130" s="30">
        <v>0.14289914503750001</v>
      </c>
      <c r="K130" s="12">
        <f>SUM(K102:K129)</f>
        <v>4540423.74</v>
      </c>
    </row>
    <row r="131" spans="1:11" hidden="1" x14ac:dyDescent="0.25">
      <c r="A131" s="9" t="s">
        <v>130</v>
      </c>
      <c r="B131" s="26"/>
      <c r="C131" s="26">
        <v>71666.67</v>
      </c>
      <c r="D131" s="26">
        <v>71666.67</v>
      </c>
      <c r="E131" s="30">
        <v>100</v>
      </c>
      <c r="F131" s="11"/>
      <c r="G131" s="26">
        <v>481752.48</v>
      </c>
      <c r="H131" s="26">
        <v>645000.03</v>
      </c>
      <c r="I131" s="26">
        <v>163247.54999999999</v>
      </c>
      <c r="J131" s="30">
        <v>25.309696497223399</v>
      </c>
      <c r="K131" s="12">
        <v>546733.71</v>
      </c>
    </row>
    <row r="132" spans="1:11" hidden="1" x14ac:dyDescent="0.25">
      <c r="A132" s="9" t="s">
        <v>131</v>
      </c>
      <c r="B132" s="26"/>
      <c r="C132" s="26">
        <v>35416.660000000003</v>
      </c>
      <c r="D132" s="26">
        <v>35416.660000000003</v>
      </c>
      <c r="E132" s="30">
        <v>100</v>
      </c>
      <c r="F132" s="11"/>
      <c r="G132" s="26">
        <v>193467.9</v>
      </c>
      <c r="H132" s="26">
        <v>318749.94</v>
      </c>
      <c r="I132" s="26">
        <v>125282.04</v>
      </c>
      <c r="J132" s="30">
        <v>39.304176810198001</v>
      </c>
      <c r="K132" s="12">
        <v>132968.38</v>
      </c>
    </row>
    <row r="133" spans="1:11" hidden="1" x14ac:dyDescent="0.25">
      <c r="A133" s="9" t="s">
        <v>132</v>
      </c>
      <c r="B133" s="26">
        <v>8423.84</v>
      </c>
      <c r="C133" s="26">
        <v>12500</v>
      </c>
      <c r="D133" s="26">
        <v>4076.16</v>
      </c>
      <c r="E133" s="30">
        <v>32.609279999999998</v>
      </c>
      <c r="F133" s="11"/>
      <c r="G133" s="26">
        <v>54287.11</v>
      </c>
      <c r="H133" s="26">
        <v>112500</v>
      </c>
      <c r="I133" s="26">
        <v>58212.89</v>
      </c>
      <c r="J133" s="30">
        <v>51.744791111111098</v>
      </c>
      <c r="K133" s="12">
        <v>50638.82</v>
      </c>
    </row>
    <row r="134" spans="1:11" hidden="1" x14ac:dyDescent="0.25">
      <c r="A134" s="9" t="s">
        <v>133</v>
      </c>
      <c r="B134" s="26"/>
      <c r="C134" s="26">
        <v>2500</v>
      </c>
      <c r="D134" s="26">
        <v>2500</v>
      </c>
      <c r="E134" s="30">
        <v>100</v>
      </c>
      <c r="F134" s="11"/>
      <c r="G134" s="26">
        <v>10441.290000000001</v>
      </c>
      <c r="H134" s="26">
        <v>22500</v>
      </c>
      <c r="I134" s="26">
        <v>12058.71</v>
      </c>
      <c r="J134" s="30">
        <v>53.594266666666698</v>
      </c>
      <c r="K134" s="13"/>
    </row>
    <row r="135" spans="1:11" x14ac:dyDescent="0.25">
      <c r="A135" s="20" t="s">
        <v>134</v>
      </c>
      <c r="B135" s="26">
        <f>SUM(B131:B134)</f>
        <v>8423.84</v>
      </c>
      <c r="C135" s="26">
        <f>SUM(C131:C134)</f>
        <v>122083.33</v>
      </c>
      <c r="D135" s="26">
        <v>113659.49</v>
      </c>
      <c r="E135" s="30">
        <v>93.099926091465605</v>
      </c>
      <c r="F135" s="11"/>
      <c r="G135" s="26">
        <f>SUM(G131:G134)</f>
        <v>739948.78</v>
      </c>
      <c r="H135" s="26">
        <f>SUM(H131:H134)</f>
        <v>1098749.97</v>
      </c>
      <c r="I135" s="26">
        <v>358801.19</v>
      </c>
      <c r="J135" s="30">
        <v>32.655399298896</v>
      </c>
      <c r="K135" s="12">
        <f>SUM(K131:K134)</f>
        <v>730340.90999999992</v>
      </c>
    </row>
    <row r="136" spans="1:11" x14ac:dyDescent="0.25">
      <c r="A136" s="37" t="s">
        <v>135</v>
      </c>
      <c r="B136" s="38">
        <f>B82+B96+B101+B130+B135</f>
        <v>1868184.0400000003</v>
      </c>
      <c r="C136" s="38">
        <f>C82+C96+C101+C130+C135</f>
        <v>2251457.9099999997</v>
      </c>
      <c r="D136" s="38">
        <v>383273.87</v>
      </c>
      <c r="E136" s="39">
        <v>17.023363763438098</v>
      </c>
      <c r="F136" s="23"/>
      <c r="G136" s="38">
        <f>G82+G96+G101+G130+G135</f>
        <v>19484253.969999999</v>
      </c>
      <c r="H136" s="38">
        <f>H82+H96+H101+H130+H135</f>
        <v>20263121.419999994</v>
      </c>
      <c r="I136" s="38">
        <v>778867.45</v>
      </c>
      <c r="J136" s="39">
        <v>3.8437683605411999</v>
      </c>
      <c r="K136" s="22">
        <f>K82+K96+K101+K130+K135</f>
        <v>13923151.42</v>
      </c>
    </row>
    <row r="137" spans="1:11" x14ac:dyDescent="0.25">
      <c r="A137" s="21"/>
      <c r="B137" s="29"/>
      <c r="C137" s="29"/>
      <c r="D137" s="29"/>
      <c r="E137" s="33"/>
      <c r="F137" s="24"/>
      <c r="G137" s="29"/>
      <c r="H137" s="29"/>
      <c r="I137" s="29"/>
      <c r="J137" s="33"/>
      <c r="K137" s="24"/>
    </row>
    <row r="138" spans="1:11" x14ac:dyDescent="0.25">
      <c r="A138" s="18" t="s">
        <v>136</v>
      </c>
      <c r="B138" s="27"/>
      <c r="C138" s="27"/>
      <c r="D138" s="27"/>
      <c r="E138" s="31"/>
      <c r="F138" s="19"/>
      <c r="G138" s="27"/>
      <c r="H138" s="27"/>
      <c r="I138" s="27"/>
      <c r="J138" s="31"/>
      <c r="K138" s="19"/>
    </row>
    <row r="139" spans="1:11" hidden="1" x14ac:dyDescent="0.25">
      <c r="A139" s="9" t="s">
        <v>137</v>
      </c>
      <c r="B139" s="26">
        <v>300340.36</v>
      </c>
      <c r="C139" s="26">
        <v>290395.84000000003</v>
      </c>
      <c r="D139" s="26">
        <v>-9944.52</v>
      </c>
      <c r="E139" s="30">
        <v>-3.4244705433796998</v>
      </c>
      <c r="F139" s="11"/>
      <c r="G139" s="26">
        <v>2799302.28</v>
      </c>
      <c r="H139" s="26">
        <v>2613562.56</v>
      </c>
      <c r="I139" s="26">
        <v>-185739.72</v>
      </c>
      <c r="J139" s="30">
        <v>-7.1067638801805</v>
      </c>
      <c r="K139" s="12">
        <v>1959851.43</v>
      </c>
    </row>
    <row r="140" spans="1:11" hidden="1" x14ac:dyDescent="0.25">
      <c r="A140" s="9" t="s">
        <v>138</v>
      </c>
      <c r="B140" s="26">
        <v>4603.9399999999996</v>
      </c>
      <c r="C140" s="26">
        <v>4583.33</v>
      </c>
      <c r="D140" s="26">
        <v>-20.61</v>
      </c>
      <c r="E140" s="30">
        <v>-0.44967305430769999</v>
      </c>
      <c r="F140" s="11"/>
      <c r="G140" s="26">
        <v>236588.15</v>
      </c>
      <c r="H140" s="26">
        <v>41249.97</v>
      </c>
      <c r="I140" s="26">
        <v>-195338.18</v>
      </c>
      <c r="J140" s="30">
        <v>-473.54744742844662</v>
      </c>
      <c r="K140" s="12">
        <v>36944.620000000003</v>
      </c>
    </row>
    <row r="141" spans="1:11" hidden="1" x14ac:dyDescent="0.25">
      <c r="A141" s="9" t="s">
        <v>139</v>
      </c>
      <c r="B141" s="26">
        <v>1614.9</v>
      </c>
      <c r="C141" s="26">
        <v>4166.67</v>
      </c>
      <c r="D141" s="26">
        <v>2551.77</v>
      </c>
      <c r="E141" s="30">
        <v>61.242431006055199</v>
      </c>
      <c r="F141" s="11"/>
      <c r="G141" s="26">
        <v>51495.01</v>
      </c>
      <c r="H141" s="26">
        <v>37500.03</v>
      </c>
      <c r="I141" s="26">
        <v>-13994.98</v>
      </c>
      <c r="J141" s="30">
        <v>-37.319916810733197</v>
      </c>
      <c r="K141" s="12">
        <v>-5652.92</v>
      </c>
    </row>
    <row r="142" spans="1:11" hidden="1" x14ac:dyDescent="0.25">
      <c r="A142" s="9" t="s">
        <v>140</v>
      </c>
      <c r="B142" s="26">
        <v>5829.77</v>
      </c>
      <c r="C142" s="26">
        <v>10416.66</v>
      </c>
      <c r="D142" s="26">
        <v>4586.8900000000003</v>
      </c>
      <c r="E142" s="30">
        <v>44.034172181870197</v>
      </c>
      <c r="F142" s="11"/>
      <c r="G142" s="26">
        <v>58113.63</v>
      </c>
      <c r="H142" s="26">
        <v>93749.94</v>
      </c>
      <c r="I142" s="26">
        <v>35636.31</v>
      </c>
      <c r="J142" s="30">
        <v>38.0120883277365</v>
      </c>
      <c r="K142" s="12">
        <v>84487.72</v>
      </c>
    </row>
    <row r="143" spans="1:11" hidden="1" x14ac:dyDescent="0.25">
      <c r="A143" s="9" t="s">
        <v>141</v>
      </c>
      <c r="B143" s="26">
        <v>3087.48</v>
      </c>
      <c r="C143" s="26">
        <v>5416.66</v>
      </c>
      <c r="D143" s="26">
        <v>2329.1799999999998</v>
      </c>
      <c r="E143" s="30">
        <v>43.000299077291203</v>
      </c>
      <c r="F143" s="11"/>
      <c r="G143" s="26">
        <v>45865.67</v>
      </c>
      <c r="H143" s="26">
        <v>48749.94</v>
      </c>
      <c r="I143" s="26">
        <v>2884.27</v>
      </c>
      <c r="J143" s="30">
        <v>5.9164585638464002</v>
      </c>
      <c r="K143" s="12">
        <v>26875.38</v>
      </c>
    </row>
    <row r="144" spans="1:11" hidden="1" x14ac:dyDescent="0.25">
      <c r="A144" s="9" t="s">
        <v>141</v>
      </c>
      <c r="B144" s="26"/>
      <c r="C144" s="26">
        <v>4166.67</v>
      </c>
      <c r="D144" s="26">
        <v>4166.67</v>
      </c>
      <c r="E144" s="30">
        <v>100</v>
      </c>
      <c r="F144" s="11"/>
      <c r="G144" s="26">
        <v>18877.54</v>
      </c>
      <c r="H144" s="26">
        <v>37500.03</v>
      </c>
      <c r="I144" s="26">
        <v>18622.490000000002</v>
      </c>
      <c r="J144" s="30">
        <v>49.659933605386399</v>
      </c>
      <c r="K144" s="12">
        <v>7838.48</v>
      </c>
    </row>
    <row r="145" spans="1:11" hidden="1" x14ac:dyDescent="0.25">
      <c r="A145" s="9" t="s">
        <v>142</v>
      </c>
      <c r="B145" s="26"/>
      <c r="C145" s="26"/>
      <c r="D145" s="26"/>
      <c r="E145" s="30">
        <v>0</v>
      </c>
      <c r="F145" s="11"/>
      <c r="G145" s="26">
        <v>3351.36</v>
      </c>
      <c r="H145" s="26"/>
      <c r="I145" s="26">
        <v>-3351.36</v>
      </c>
      <c r="J145" s="30">
        <v>0</v>
      </c>
      <c r="K145" s="13"/>
    </row>
    <row r="146" spans="1:11" x14ac:dyDescent="0.25">
      <c r="A146" s="20" t="s">
        <v>143</v>
      </c>
      <c r="B146" s="26">
        <f>SUM(B139:B145)</f>
        <v>315476.45</v>
      </c>
      <c r="C146" s="26">
        <f>SUM(C139:C145)</f>
        <v>319145.82999999996</v>
      </c>
      <c r="D146" s="26">
        <v>3669.38</v>
      </c>
      <c r="E146" s="30">
        <v>1.1497502568027</v>
      </c>
      <c r="F146" s="11"/>
      <c r="G146" s="26">
        <f>SUM(G139:G145)</f>
        <v>3213593.6399999992</v>
      </c>
      <c r="H146" s="26">
        <f>SUM(H139:H145)</f>
        <v>2872312.4699999997</v>
      </c>
      <c r="I146" s="26">
        <v>-341281.17</v>
      </c>
      <c r="J146" s="30">
        <v>-11.8817563745075</v>
      </c>
      <c r="K146" s="12">
        <f>SUM(K139:K145)</f>
        <v>2110344.71</v>
      </c>
    </row>
    <row r="147" spans="1:11" hidden="1" x14ac:dyDescent="0.25">
      <c r="A147" s="9" t="s">
        <v>144</v>
      </c>
      <c r="B147" s="26"/>
      <c r="C147" s="26">
        <v>20833.34</v>
      </c>
      <c r="D147" s="26">
        <v>20833.34</v>
      </c>
      <c r="E147" s="30">
        <v>100</v>
      </c>
      <c r="F147" s="11"/>
      <c r="G147" s="26"/>
      <c r="H147" s="26">
        <v>187500.08</v>
      </c>
      <c r="I147" s="26">
        <v>187500.08</v>
      </c>
      <c r="J147" s="30">
        <v>100</v>
      </c>
      <c r="K147" s="12">
        <v>204124.87</v>
      </c>
    </row>
    <row r="148" spans="1:11" hidden="1" x14ac:dyDescent="0.25">
      <c r="A148" s="9" t="s">
        <v>145</v>
      </c>
      <c r="B148" s="26"/>
      <c r="C148" s="26"/>
      <c r="D148" s="26"/>
      <c r="E148" s="30">
        <v>0</v>
      </c>
      <c r="F148" s="11"/>
      <c r="G148" s="26"/>
      <c r="H148" s="26"/>
      <c r="I148" s="26"/>
      <c r="J148" s="30">
        <v>0</v>
      </c>
      <c r="K148" s="12">
        <v>7671.37</v>
      </c>
    </row>
    <row r="149" spans="1:11" hidden="1" x14ac:dyDescent="0.25">
      <c r="A149" s="9" t="s">
        <v>146</v>
      </c>
      <c r="B149" s="26">
        <v>169705.94</v>
      </c>
      <c r="C149" s="26">
        <v>41666.67</v>
      </c>
      <c r="D149" s="26">
        <v>-128039.27</v>
      </c>
      <c r="E149" s="30">
        <v>-307.2942234164621</v>
      </c>
      <c r="F149" s="11"/>
      <c r="G149" s="26">
        <v>538076.25</v>
      </c>
      <c r="H149" s="26">
        <v>375000.03</v>
      </c>
      <c r="I149" s="26">
        <v>-163076.22</v>
      </c>
      <c r="J149" s="30">
        <v>-43.4869885210409</v>
      </c>
      <c r="K149" s="12">
        <v>283663.53000000003</v>
      </c>
    </row>
    <row r="150" spans="1:11" hidden="1" x14ac:dyDescent="0.25">
      <c r="A150" s="9" t="s">
        <v>147</v>
      </c>
      <c r="B150" s="26">
        <v>254067.03</v>
      </c>
      <c r="C150" s="26">
        <v>306041.67</v>
      </c>
      <c r="D150" s="26">
        <v>51974.64</v>
      </c>
      <c r="E150" s="30">
        <v>16.982863804134901</v>
      </c>
      <c r="F150" s="11"/>
      <c r="G150" s="26">
        <v>2765238.58</v>
      </c>
      <c r="H150" s="26">
        <v>2754375.03</v>
      </c>
      <c r="I150" s="26">
        <v>-10863.55</v>
      </c>
      <c r="J150" s="30">
        <v>-0.39441070593790001</v>
      </c>
      <c r="K150" s="12">
        <v>1985947.62</v>
      </c>
    </row>
    <row r="151" spans="1:11" hidden="1" x14ac:dyDescent="0.25">
      <c r="A151" s="9" t="s">
        <v>148</v>
      </c>
      <c r="B151" s="26">
        <v>8223.26</v>
      </c>
      <c r="C151" s="26">
        <v>6250</v>
      </c>
      <c r="D151" s="26">
        <v>-1973.26</v>
      </c>
      <c r="E151" s="30">
        <v>-31.57216</v>
      </c>
      <c r="F151" s="11"/>
      <c r="G151" s="26">
        <v>87348.11</v>
      </c>
      <c r="H151" s="26">
        <v>56250</v>
      </c>
      <c r="I151" s="26">
        <v>-31098.11</v>
      </c>
      <c r="J151" s="30">
        <v>-55.285528888888898</v>
      </c>
      <c r="K151" s="12">
        <v>136473.75</v>
      </c>
    </row>
    <row r="152" spans="1:11" hidden="1" x14ac:dyDescent="0.25">
      <c r="A152" s="9" t="s">
        <v>149</v>
      </c>
      <c r="B152" s="26">
        <v>5031.4399999999996</v>
      </c>
      <c r="C152" s="26">
        <v>3333.33</v>
      </c>
      <c r="D152" s="26">
        <v>-1698.11</v>
      </c>
      <c r="E152" s="30">
        <v>-50.9433509433509</v>
      </c>
      <c r="F152" s="11"/>
      <c r="G152" s="26">
        <v>33038.69</v>
      </c>
      <c r="H152" s="26">
        <v>29999.97</v>
      </c>
      <c r="I152" s="26">
        <v>-3038.72</v>
      </c>
      <c r="J152" s="30">
        <v>-10.129076795743501</v>
      </c>
      <c r="K152" s="12">
        <v>20741.5</v>
      </c>
    </row>
    <row r="153" spans="1:11" hidden="1" x14ac:dyDescent="0.25">
      <c r="A153" s="9" t="s">
        <v>150</v>
      </c>
      <c r="B153" s="26"/>
      <c r="C153" s="26"/>
      <c r="D153" s="26"/>
      <c r="E153" s="30">
        <v>0</v>
      </c>
      <c r="F153" s="11"/>
      <c r="G153" s="26"/>
      <c r="H153" s="26"/>
      <c r="I153" s="26"/>
      <c r="J153" s="30">
        <v>0</v>
      </c>
      <c r="K153" s="12">
        <v>-933</v>
      </c>
    </row>
    <row r="154" spans="1:11" x14ac:dyDescent="0.25">
      <c r="A154" s="20" t="s">
        <v>151</v>
      </c>
      <c r="B154" s="26">
        <f>SUM(B147:B153)</f>
        <v>437027.67</v>
      </c>
      <c r="C154" s="26">
        <f>SUM(C147:C153)</f>
        <v>378125.01</v>
      </c>
      <c r="D154" s="26">
        <v>-58902.66</v>
      </c>
      <c r="E154" s="30">
        <v>-15.577562563238001</v>
      </c>
      <c r="F154" s="11"/>
      <c r="G154" s="26">
        <f>SUM(G147:G153)</f>
        <v>3423701.63</v>
      </c>
      <c r="H154" s="26">
        <f>SUM(H147:H153)</f>
        <v>3403125.11</v>
      </c>
      <c r="I154" s="26">
        <v>-20576.52</v>
      </c>
      <c r="J154" s="30">
        <v>-0.60463601351410001</v>
      </c>
      <c r="K154" s="12">
        <f>SUM(K147:K153)</f>
        <v>2637689.64</v>
      </c>
    </row>
    <row r="155" spans="1:11" hidden="1" x14ac:dyDescent="0.25">
      <c r="A155" s="9" t="s">
        <v>152</v>
      </c>
      <c r="B155" s="26"/>
      <c r="C155" s="26">
        <v>2500</v>
      </c>
      <c r="D155" s="26">
        <v>2500</v>
      </c>
      <c r="E155" s="30">
        <v>100</v>
      </c>
      <c r="F155" s="11"/>
      <c r="G155" s="26">
        <v>35557.85</v>
      </c>
      <c r="H155" s="26">
        <v>22500</v>
      </c>
      <c r="I155" s="26">
        <v>-13057.85</v>
      </c>
      <c r="J155" s="30">
        <v>-58.034888888888901</v>
      </c>
      <c r="K155" s="12">
        <v>7394.06</v>
      </c>
    </row>
    <row r="156" spans="1:11" hidden="1" x14ac:dyDescent="0.25">
      <c r="A156" s="9" t="s">
        <v>153</v>
      </c>
      <c r="B156" s="26"/>
      <c r="C156" s="26">
        <v>416.67</v>
      </c>
      <c r="D156" s="26">
        <v>416.67</v>
      </c>
      <c r="E156" s="30">
        <v>100</v>
      </c>
      <c r="F156" s="11"/>
      <c r="G156" s="26">
        <v>816.39</v>
      </c>
      <c r="H156" s="26">
        <v>3750.03</v>
      </c>
      <c r="I156" s="26">
        <v>2933.64</v>
      </c>
      <c r="J156" s="30">
        <v>78.229774161806702</v>
      </c>
      <c r="K156" s="13"/>
    </row>
    <row r="157" spans="1:11" hidden="1" x14ac:dyDescent="0.25">
      <c r="A157" s="9" t="s">
        <v>154</v>
      </c>
      <c r="B157" s="26"/>
      <c r="C157" s="26"/>
      <c r="D157" s="26"/>
      <c r="E157" s="30">
        <v>0</v>
      </c>
      <c r="F157" s="11"/>
      <c r="G157" s="26">
        <v>19635.560000000001</v>
      </c>
      <c r="H157" s="26"/>
      <c r="I157" s="26">
        <v>-19635.560000000001</v>
      </c>
      <c r="J157" s="30">
        <v>0</v>
      </c>
      <c r="K157" s="13"/>
    </row>
    <row r="158" spans="1:11" hidden="1" x14ac:dyDescent="0.25">
      <c r="A158" s="9" t="s">
        <v>155</v>
      </c>
      <c r="B158" s="26">
        <v>76653.429999999993</v>
      </c>
      <c r="C158" s="26">
        <v>5708.33</v>
      </c>
      <c r="D158" s="26">
        <v>-70945.100000000006</v>
      </c>
      <c r="E158" s="30">
        <v>-1242.8345943559675</v>
      </c>
      <c r="F158" s="11"/>
      <c r="G158" s="26">
        <v>216051.58</v>
      </c>
      <c r="H158" s="26">
        <v>51374.97</v>
      </c>
      <c r="I158" s="26">
        <v>-164676.60999999999</v>
      </c>
      <c r="J158" s="30">
        <v>-320.53860080112941</v>
      </c>
      <c r="K158" s="12">
        <v>377530.68</v>
      </c>
    </row>
    <row r="159" spans="1:11" hidden="1" x14ac:dyDescent="0.25">
      <c r="A159" s="9" t="s">
        <v>156</v>
      </c>
      <c r="B159" s="26"/>
      <c r="C159" s="26">
        <v>833.33</v>
      </c>
      <c r="D159" s="26">
        <v>833.33</v>
      </c>
      <c r="E159" s="30">
        <v>100</v>
      </c>
      <c r="F159" s="11"/>
      <c r="G159" s="26"/>
      <c r="H159" s="26">
        <v>7499.97</v>
      </c>
      <c r="I159" s="26">
        <v>7499.97</v>
      </c>
      <c r="J159" s="30">
        <v>100</v>
      </c>
      <c r="K159" s="12">
        <v>2462.5500000000002</v>
      </c>
    </row>
    <row r="160" spans="1:11" hidden="1" x14ac:dyDescent="0.25">
      <c r="A160" s="9" t="s">
        <v>157</v>
      </c>
      <c r="B160" s="26">
        <v>11369.73</v>
      </c>
      <c r="C160" s="26">
        <v>17043.93</v>
      </c>
      <c r="D160" s="26">
        <v>5674.2</v>
      </c>
      <c r="E160" s="30">
        <v>33.291617602278301</v>
      </c>
      <c r="F160" s="11"/>
      <c r="G160" s="26">
        <v>90650.87</v>
      </c>
      <c r="H160" s="26">
        <v>153395.37</v>
      </c>
      <c r="I160" s="26">
        <v>62744.5</v>
      </c>
      <c r="J160" s="30">
        <v>40.903776952329103</v>
      </c>
      <c r="K160" s="12">
        <v>43100.06</v>
      </c>
    </row>
    <row r="161" spans="1:11" hidden="1" x14ac:dyDescent="0.25">
      <c r="A161" s="9" t="s">
        <v>158</v>
      </c>
      <c r="B161" s="26"/>
      <c r="C161" s="26"/>
      <c r="D161" s="26"/>
      <c r="E161" s="30">
        <v>0</v>
      </c>
      <c r="F161" s="11"/>
      <c r="G161" s="26"/>
      <c r="H161" s="26"/>
      <c r="I161" s="26"/>
      <c r="J161" s="30">
        <v>0</v>
      </c>
      <c r="K161" s="12">
        <v>270.92</v>
      </c>
    </row>
    <row r="162" spans="1:11" hidden="1" x14ac:dyDescent="0.25">
      <c r="A162" s="9" t="s">
        <v>159</v>
      </c>
      <c r="B162" s="26">
        <v>13317.91</v>
      </c>
      <c r="C162" s="26">
        <v>37127.99</v>
      </c>
      <c r="D162" s="26">
        <v>23810.080000000002</v>
      </c>
      <c r="E162" s="30">
        <v>64.129730696436795</v>
      </c>
      <c r="F162" s="11"/>
      <c r="G162" s="26">
        <v>197558.2</v>
      </c>
      <c r="H162" s="26">
        <v>334151.90999999997</v>
      </c>
      <c r="I162" s="26">
        <v>136593.71</v>
      </c>
      <c r="J162" s="30">
        <v>40.877728336193002</v>
      </c>
      <c r="K162" s="12">
        <v>133945.57999999999</v>
      </c>
    </row>
    <row r="163" spans="1:11" x14ac:dyDescent="0.25">
      <c r="A163" s="20" t="s">
        <v>160</v>
      </c>
      <c r="B163" s="26">
        <f>SUM(B155:B162)</f>
        <v>101341.06999999999</v>
      </c>
      <c r="C163" s="26">
        <f>SUM(C155:C162)</f>
        <v>63630.25</v>
      </c>
      <c r="D163" s="26">
        <v>-37710.82</v>
      </c>
      <c r="E163" s="30">
        <v>-59.265553726411603</v>
      </c>
      <c r="F163" s="11"/>
      <c r="G163" s="26">
        <f>SUM(G155:G162)</f>
        <v>560270.44999999995</v>
      </c>
      <c r="H163" s="26">
        <f>SUM(H155:H162)</f>
        <v>572672.25</v>
      </c>
      <c r="I163" s="26">
        <v>12401.8</v>
      </c>
      <c r="J163" s="30">
        <v>2.1656017032429999</v>
      </c>
      <c r="K163" s="12">
        <f>SUM(K155:K162)</f>
        <v>564703.85</v>
      </c>
    </row>
    <row r="164" spans="1:11" hidden="1" x14ac:dyDescent="0.25">
      <c r="A164" s="9" t="s">
        <v>161</v>
      </c>
      <c r="B164" s="26">
        <v>44223.73</v>
      </c>
      <c r="C164" s="26">
        <v>50000</v>
      </c>
      <c r="D164" s="26">
        <v>5776.27</v>
      </c>
      <c r="E164" s="30">
        <v>11.55254</v>
      </c>
      <c r="F164" s="11"/>
      <c r="G164" s="26">
        <v>378477.22</v>
      </c>
      <c r="H164" s="26">
        <v>450000</v>
      </c>
      <c r="I164" s="26">
        <v>71522.78</v>
      </c>
      <c r="J164" s="30">
        <v>15.8939511111111</v>
      </c>
      <c r="K164" s="12">
        <v>318735.03000000003</v>
      </c>
    </row>
    <row r="165" spans="1:11" x14ac:dyDescent="0.25">
      <c r="A165" s="20" t="s">
        <v>162</v>
      </c>
      <c r="B165" s="26">
        <f>B164</f>
        <v>44223.73</v>
      </c>
      <c r="C165" s="26">
        <f>C164</f>
        <v>50000</v>
      </c>
      <c r="D165" s="26">
        <v>5776.27</v>
      </c>
      <c r="E165" s="30">
        <v>11.55254</v>
      </c>
      <c r="F165" s="11"/>
      <c r="G165" s="26">
        <f>G164</f>
        <v>378477.22</v>
      </c>
      <c r="H165" s="26">
        <f>H164</f>
        <v>450000</v>
      </c>
      <c r="I165" s="26">
        <v>71522.78</v>
      </c>
      <c r="J165" s="30">
        <v>15.8939511111111</v>
      </c>
      <c r="K165" s="12">
        <f>K164</f>
        <v>318735.03000000003</v>
      </c>
    </row>
    <row r="166" spans="1:11" x14ac:dyDescent="0.25">
      <c r="A166" s="37" t="s">
        <v>163</v>
      </c>
      <c r="B166" s="38">
        <f>B146+B154+B163+B165</f>
        <v>898068.91999999993</v>
      </c>
      <c r="C166" s="38">
        <f>C146+C154+C163+C165</f>
        <v>810901.09</v>
      </c>
      <c r="D166" s="38">
        <v>-87167.83</v>
      </c>
      <c r="E166" s="39">
        <v>-10.7495021371842</v>
      </c>
      <c r="F166" s="23"/>
      <c r="G166" s="38">
        <f>G146+G154+G163+G165</f>
        <v>7576042.9399999995</v>
      </c>
      <c r="H166" s="38">
        <f>H146+H154+H163+H165</f>
        <v>7298109.8300000001</v>
      </c>
      <c r="I166" s="38">
        <v>-277933.11</v>
      </c>
      <c r="J166" s="39">
        <v>-3.8082889470574002</v>
      </c>
      <c r="K166" s="22">
        <f>K146+K154+K163+K165</f>
        <v>5631473.2299999995</v>
      </c>
    </row>
    <row r="167" spans="1:11" x14ac:dyDescent="0.25">
      <c r="A167" s="20"/>
      <c r="B167" s="26"/>
      <c r="C167" s="26"/>
      <c r="D167" s="26"/>
      <c r="E167" s="30"/>
      <c r="F167" s="13"/>
      <c r="G167" s="26"/>
      <c r="H167" s="26"/>
      <c r="I167" s="26"/>
      <c r="J167" s="30"/>
      <c r="K167" s="13"/>
    </row>
    <row r="168" spans="1:11" x14ac:dyDescent="0.25">
      <c r="A168" s="40" t="s">
        <v>164</v>
      </c>
      <c r="B168" s="41">
        <f>B69+B136+B166</f>
        <v>6801077.71</v>
      </c>
      <c r="C168" s="41">
        <f>C69+C136+C166</f>
        <v>7623587.379999999</v>
      </c>
      <c r="D168" s="41">
        <v>822509.67</v>
      </c>
      <c r="E168" s="42">
        <v>10.7890108554117</v>
      </c>
      <c r="F168" s="16"/>
      <c r="G168" s="41">
        <f>G69+G136+G166</f>
        <v>64705871.829999998</v>
      </c>
      <c r="H168" s="41">
        <f>H69+H136+H166</f>
        <v>70886956.620000005</v>
      </c>
      <c r="I168" s="41">
        <v>6181084.79</v>
      </c>
      <c r="J168" s="42">
        <v>8.7196362839141006</v>
      </c>
      <c r="K168" s="15">
        <f>K69+K136+K166</f>
        <v>49571191.910000004</v>
      </c>
    </row>
    <row r="169" spans="1:11" x14ac:dyDescent="0.25">
      <c r="A169" s="14"/>
      <c r="B169" s="27"/>
      <c r="C169" s="27"/>
      <c r="D169" s="27"/>
      <c r="E169" s="19"/>
      <c r="F169" s="19"/>
      <c r="G169" s="27"/>
      <c r="H169" s="27"/>
      <c r="I169" s="27"/>
      <c r="J169" s="19"/>
      <c r="K169" s="19"/>
    </row>
    <row r="170" spans="1:11" x14ac:dyDescent="0.25">
      <c r="A170" s="14" t="s">
        <v>165</v>
      </c>
      <c r="B170" s="27">
        <v>990546.6</v>
      </c>
      <c r="C170" s="27">
        <v>248246.11</v>
      </c>
      <c r="D170" s="27">
        <v>-742300.49</v>
      </c>
      <c r="E170" s="19"/>
      <c r="F170" s="19"/>
      <c r="G170" s="27">
        <v>6820885</v>
      </c>
      <c r="H170" s="27">
        <v>-40455.129999999997</v>
      </c>
      <c r="I170" s="27">
        <v>-6861340.1299999999</v>
      </c>
      <c r="J170" s="19"/>
      <c r="K170" s="19"/>
    </row>
    <row r="171" spans="1:11" x14ac:dyDescent="0.25">
      <c r="A171" s="14"/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 x14ac:dyDescent="0.25">
      <c r="A172" s="14"/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 hidden="1" x14ac:dyDescent="0.25">
      <c r="A173" s="17"/>
      <c r="B173" s="12">
        <v>1</v>
      </c>
      <c r="C173" s="12">
        <v>1</v>
      </c>
      <c r="D173" s="12"/>
      <c r="E173" s="11">
        <v>0</v>
      </c>
      <c r="F173" s="11"/>
      <c r="G173" s="12">
        <v>1</v>
      </c>
      <c r="H173" s="12">
        <v>1</v>
      </c>
      <c r="I173" s="12"/>
      <c r="J173" s="11">
        <v>0</v>
      </c>
      <c r="K173" s="12">
        <v>1</v>
      </c>
    </row>
    <row r="174" spans="1:11" hidden="1" x14ac:dyDescent="0.25">
      <c r="A174" s="17"/>
      <c r="B174" s="12">
        <v>-1</v>
      </c>
      <c r="C174" s="12">
        <v>-1</v>
      </c>
      <c r="D174" s="12"/>
      <c r="E174" s="11">
        <v>0</v>
      </c>
      <c r="F174" s="11"/>
      <c r="G174" s="12">
        <v>-1</v>
      </c>
      <c r="H174" s="12">
        <v>-1</v>
      </c>
      <c r="I174" s="12"/>
      <c r="J174" s="11">
        <v>0</v>
      </c>
      <c r="K174" s="12">
        <v>-1</v>
      </c>
    </row>
  </sheetData>
  <mergeCells count="6">
    <mergeCell ref="B1:J1"/>
    <mergeCell ref="B2:J2"/>
    <mergeCell ref="B3:J3"/>
    <mergeCell ref="B4:J4"/>
    <mergeCell ref="B5:E5"/>
    <mergeCell ref="G5:J5"/>
  </mergeCells>
  <pageMargins left="0.7" right="0.7" top="0.75" bottom="0.75" header="0.3" footer="0.3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ard_x0020_or_x0020_Committee_x0020_Meeting_x003f_ xmlns="c131fedf-060f-41fe-8a4a-ffaef427249a">Board Meeting</Board_x0020_or_x0020_Committee_x0020_Meeting_x003f_>
    <Type_x0020_of_x0020_Report xmlns="c131fedf-060f-41fe-8a4a-ffaef427249a">Financial Report</Type_x0020_of_x0020_Report>
    <Report_x0020_Owner xmlns="c131fedf-060f-41fe-8a4a-ffaef427249a">
      <UserInfo>
        <DisplayName>Nancy Manley</DisplayName>
        <AccountId>66</AccountId>
        <AccountType/>
      </UserInfo>
    </Report_x0020_Owner>
    <Commitee_x0020_or_x0020_Board_x0020_Meeting_x0020_Date xmlns="c131fedf-060f-41fe-8a4a-ffaef427249a">2018-10-25T04:00:00+00:00</Commitee_x0020_or_x0020_Board_x0020_Meeting_x0020_Date>
    <Status xmlns="c131fedf-060f-41fe-8a4a-ffaef427249a">Draft Submitted</Status>
    <Category xmlns="c131fedf-060f-41fe-8a4a-ffaef427249a">Information Item</Category>
    <Agenda_x0020_Order xmlns="c131fedf-060f-41fe-8a4a-ffaef427249a">I-1a</Agenda_x0020_Order>
    <_dlc_DocId xmlns="0c7839e2-e220-47e9-ba96-4e702509208f">NRUZNDATP23R-1200455843-226</_dlc_DocId>
    <_dlc_DocIdUrl xmlns="0c7839e2-e220-47e9-ba96-4e702509208f">
      <Url>https://indygotransportation.sharepoint.com/Board/_layouts/15/DocIdRedir.aspx?ID=NRUZNDATP23R-1200455843-226</Url>
      <Description>NRUZNDATP23R-1200455843-226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54B4582EAA1341B480AA9A2268197C" ma:contentTypeVersion="17" ma:contentTypeDescription="Create a new document." ma:contentTypeScope="" ma:versionID="ae5a06a4997345101dee9fc5d180c10d">
  <xsd:schema xmlns:xsd="http://www.w3.org/2001/XMLSchema" xmlns:xs="http://www.w3.org/2001/XMLSchema" xmlns:p="http://schemas.microsoft.com/office/2006/metadata/properties" xmlns:ns2="c131fedf-060f-41fe-8a4a-ffaef427249a" xmlns:ns3="0c7839e2-e220-47e9-ba96-4e702509208f" targetNamespace="http://schemas.microsoft.com/office/2006/metadata/properties" ma:root="true" ma:fieldsID="ee52233e731e45a515fae41c056051fe" ns2:_="" ns3:_="">
    <xsd:import namespace="c131fedf-060f-41fe-8a4a-ffaef427249a"/>
    <xsd:import namespace="0c7839e2-e220-47e9-ba96-4e702509208f"/>
    <xsd:element name="properties">
      <xsd:complexType>
        <xsd:sequence>
          <xsd:element name="documentManagement">
            <xsd:complexType>
              <xsd:all>
                <xsd:element ref="ns2:Type_x0020_of_x0020_Report"/>
                <xsd:element ref="ns2:Category" minOccurs="0"/>
                <xsd:element ref="ns2:Report_x0020_Owner"/>
                <xsd:element ref="ns2:Status" minOccurs="0"/>
                <xsd:element ref="ns2:Commitee_x0020_or_x0020_Board_x0020_Meeting_x0020_Date"/>
                <xsd:element ref="ns2:Board_x0020_or_x0020_Committee_x0020_Meeting_x003f_"/>
                <xsd:element ref="ns2:Agenda_x0020_Order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1fedf-060f-41fe-8a4a-ffaef427249a" elementFormDefault="qualified">
    <xsd:import namespace="http://schemas.microsoft.com/office/2006/documentManagement/types"/>
    <xsd:import namespace="http://schemas.microsoft.com/office/infopath/2007/PartnerControls"/>
    <xsd:element name="Type_x0020_of_x0020_Report" ma:index="2" ma:displayName="Type of Report" ma:format="Dropdown" ma:internalName="Type_x0020_of_x0020_Report">
      <xsd:simpleType>
        <xsd:restriction base="dms:Choice">
          <xsd:enumeration value="Action Item Write-up"/>
          <xsd:enumeration value="Award Summary"/>
          <xsd:enumeration value="Financial Report"/>
          <xsd:enumeration value="Operations Report"/>
          <xsd:enumeration value="Capital Projects/Planning Report"/>
          <xsd:enumeration value="Human Resources Report"/>
          <xsd:enumeration value="Public Affairs Report"/>
          <xsd:enumeration value="Committee Packet"/>
          <xsd:enumeration value="Board Packet"/>
          <xsd:enumeration value="Draft Agenda"/>
          <xsd:enumeration value="Future Agendas"/>
        </xsd:restriction>
      </xsd:simpleType>
    </xsd:element>
    <xsd:element name="Category" ma:index="3" nillable="true" ma:displayName="Category" ma:default="Action Item" ma:format="Dropdown" ma:internalName="Category">
      <xsd:simpleType>
        <xsd:restriction base="dms:Choice">
          <xsd:enumeration value="Action Item"/>
          <xsd:enumeration value="Information Item"/>
          <xsd:enumeration value="Report by Department"/>
        </xsd:restriction>
      </xsd:simpleType>
    </xsd:element>
    <xsd:element name="Report_x0020_Owner" ma:index="4" ma:displayName="Report Owner" ma:list="UserInfo" ma:SharePointGroup="0" ma:internalName="Repor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5" nillable="true" ma:displayName="Status" ma:default="Draft Submitted" ma:format="Dropdown" ma:internalName="Status">
      <xsd:simpleType>
        <xsd:restriction base="dms:Choice">
          <xsd:enumeration value="Draft Submitted"/>
          <xsd:enumeration value="Revised"/>
          <xsd:enumeration value="Approved/Published"/>
        </xsd:restriction>
      </xsd:simpleType>
    </xsd:element>
    <xsd:element name="Commitee_x0020_or_x0020_Board_x0020_Meeting_x0020_Date" ma:index="6" ma:displayName="Board Meeting Date" ma:description="Select the date of the Board Meeting which this document is related. &#10;Documents prepared for Committee Meetings will be associated with the date of the corresponding Board Meeting. &#10;A single Board Packet and a single Committee Packet will be compiled for each month. &#10;" ma:format="DateOnly" ma:internalName="Commitee_x0020_or_x0020_Board_x0020_Meeting_x0020_Date">
      <xsd:simpleType>
        <xsd:restriction base="dms:DateTime"/>
      </xsd:simpleType>
    </xsd:element>
    <xsd:element name="Board_x0020_or_x0020_Committee_x0020_Meeting_x003f_" ma:index="7" ma:displayName="Associated Meeting?" ma:format="Dropdown" ma:internalName="Board_x0020_or_x0020_Committee_x0020_Meeting_x003f_">
      <xsd:simpleType>
        <xsd:restriction base="dms:Choice">
          <xsd:enumeration value="Board Meeting"/>
          <xsd:enumeration value="Committee"/>
        </xsd:restriction>
      </xsd:simpleType>
    </xsd:element>
    <xsd:element name="Agenda_x0020_Order" ma:index="8" nillable="true" ma:displayName="Agenda Order" ma:format="Dropdown" ma:internalName="Agenda_x0020_Order">
      <xsd:simpleType>
        <xsd:union memberTypes="dms:Text">
          <xsd:simpleType>
            <xsd:restriction base="dms:Choice">
              <xsd:enumeration value="A-1"/>
              <xsd:enumeration value="A-2"/>
              <xsd:enumeration value="A-3"/>
              <xsd:enumeration value="A-4"/>
              <xsd:enumeration value="A-5"/>
              <xsd:enumeration value="A-6"/>
              <xsd:enumeration value="A-7"/>
              <xsd:enumeration value="A-8"/>
              <xsd:enumeration value="A-9"/>
              <xsd:enumeration value="A-10"/>
              <xsd:enumeration value="I-1"/>
              <xsd:enumeration value="I-2"/>
              <xsd:enumeration value="I-3"/>
              <xsd:enumeration value="I-4"/>
              <xsd:enumeration value="I-5"/>
              <xsd:enumeration value="I-6"/>
              <xsd:enumeration value="I-7"/>
              <xsd:enumeration value="I-8"/>
              <xsd:enumeration value="I-9"/>
              <xsd:enumeration value="I-10"/>
              <xsd:enumeration value="R-1"/>
              <xsd:enumeration value="R-2"/>
              <xsd:enumeration value="R-3"/>
              <xsd:enumeration value="R-4"/>
              <xsd:enumeration value="R-5"/>
            </xsd:restriction>
          </xsd:simpleType>
        </xsd:un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839e2-e220-47e9-ba96-4e702509208f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C9A3A6-7B51-4135-B660-56A324B1CE77}">
  <ds:schemaRefs>
    <ds:schemaRef ds:uri="http://purl.org/dc/elements/1.1/"/>
    <ds:schemaRef ds:uri="http://purl.org/dc/dcmitype/"/>
    <ds:schemaRef ds:uri="http://schemas.microsoft.com/office/infopath/2007/PartnerControls"/>
    <ds:schemaRef ds:uri="c131fedf-060f-41fe-8a4a-ffaef427249a"/>
    <ds:schemaRef ds:uri="http://purl.org/dc/terms/"/>
    <ds:schemaRef ds:uri="http://schemas.microsoft.com/office/2006/documentManagement/types"/>
    <ds:schemaRef ds:uri="0c7839e2-e220-47e9-ba96-4e702509208f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5BED628-F06E-4605-948F-FEFBB345B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1fedf-060f-41fe-8a4a-ffaef427249a"/>
    <ds:schemaRef ds:uri="0c7839e2-e220-47e9-ba96-4e70250920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4A3A80-456A-4885-96DD-A00C9FD0D58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FAB9875-33DF-48C0-988F-D8D175F549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I-1a  of Comparative Statement - Sept 2018</dc:title>
  <dc:subject/>
  <dc:creator>Brian Atkinson</dc:creator>
  <cp:keywords/>
  <dc:description/>
  <cp:lastModifiedBy>Diane Schmitz</cp:lastModifiedBy>
  <cp:revision/>
  <dcterms:created xsi:type="dcterms:W3CDTF">2018-10-15T15:51:53Z</dcterms:created>
  <dcterms:modified xsi:type="dcterms:W3CDTF">2018-10-22T12:28:20Z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0x010100FD54B4582EAA1341B480AA9A2268197C</vt:lpwstr>
  </property>
  <property fmtid="{D5CDD505-2E9C-101B-9397-08002B2CF9AE}" pid="3" name="_dlc_DocIdItemGuid">
    <vt:lpwstr>ec2d1869-399a-4fb5-a47e-0e5650f1902a</vt:lpwstr>
  </property>
</Properties>
</file>